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activeTab="3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44525"/>
</workbook>
</file>

<file path=xl/calcChain.xml><?xml version="1.0" encoding="utf-8"?>
<calcChain xmlns="http://schemas.openxmlformats.org/spreadsheetml/2006/main">
  <c r="I133" i="5" l="1"/>
  <c r="J133" i="5"/>
  <c r="K133" i="5"/>
  <c r="L133" i="5"/>
  <c r="M133" i="5"/>
  <c r="N133" i="5"/>
  <c r="I123" i="5"/>
  <c r="J123" i="5"/>
  <c r="K123" i="5"/>
  <c r="L123" i="5"/>
  <c r="M123" i="5"/>
  <c r="N123" i="5"/>
  <c r="I112" i="5"/>
  <c r="J112" i="5"/>
  <c r="K112" i="5"/>
  <c r="L112" i="5"/>
  <c r="M112" i="5"/>
  <c r="N112" i="5"/>
  <c r="I100" i="5"/>
  <c r="J100" i="5"/>
  <c r="K100" i="5"/>
  <c r="L100" i="5"/>
  <c r="M100" i="5"/>
  <c r="N100" i="5"/>
  <c r="I89" i="5"/>
  <c r="J89" i="5"/>
  <c r="K89" i="5"/>
  <c r="L89" i="5"/>
  <c r="M89" i="5"/>
  <c r="N89" i="5"/>
  <c r="I76" i="5"/>
  <c r="J76" i="5"/>
  <c r="K76" i="5"/>
  <c r="L76" i="5"/>
  <c r="M76" i="5"/>
  <c r="N76" i="5"/>
  <c r="J65" i="5"/>
  <c r="L65" i="5"/>
  <c r="N65" i="5"/>
  <c r="N64" i="5"/>
  <c r="M64" i="5"/>
  <c r="M65" i="5" s="1"/>
  <c r="L64" i="5"/>
  <c r="K64" i="5"/>
  <c r="K65" i="5" s="1"/>
  <c r="J64" i="5"/>
  <c r="I64" i="5"/>
  <c r="I65" i="5" s="1"/>
  <c r="J54" i="5"/>
  <c r="L54" i="5"/>
  <c r="N54" i="5"/>
  <c r="N53" i="5"/>
  <c r="M53" i="5"/>
  <c r="M54" i="5" s="1"/>
  <c r="L53" i="5"/>
  <c r="K53" i="5"/>
  <c r="K54" i="5" s="1"/>
  <c r="J53" i="5"/>
  <c r="I53" i="5"/>
  <c r="I54" i="5" s="1"/>
  <c r="I43" i="5"/>
  <c r="J43" i="5"/>
  <c r="K43" i="5"/>
  <c r="L43" i="5"/>
  <c r="M43" i="5"/>
  <c r="N43" i="5"/>
  <c r="J31" i="5"/>
  <c r="K31" i="5"/>
  <c r="L31" i="5"/>
  <c r="M31" i="5"/>
  <c r="N31" i="5"/>
  <c r="P179" i="5"/>
  <c r="O179" i="5"/>
  <c r="N179" i="5"/>
  <c r="M179" i="5"/>
  <c r="L179" i="5"/>
  <c r="K179" i="5"/>
  <c r="J179" i="5"/>
  <c r="I179" i="5"/>
  <c r="P166" i="5"/>
  <c r="O166" i="5"/>
  <c r="P147" i="5"/>
  <c r="O147" i="5"/>
  <c r="P130" i="5"/>
  <c r="O130" i="5"/>
  <c r="P110" i="5"/>
  <c r="O110" i="5"/>
  <c r="P91" i="5"/>
  <c r="O91" i="5"/>
  <c r="P76" i="5"/>
  <c r="O76" i="5"/>
  <c r="P59" i="5"/>
  <c r="O59" i="5"/>
  <c r="P47" i="5"/>
  <c r="O47" i="5"/>
  <c r="E76" i="5"/>
  <c r="F76" i="5"/>
  <c r="G76" i="5"/>
  <c r="H76" i="5"/>
  <c r="H133" i="5"/>
  <c r="G133" i="5"/>
  <c r="F133" i="5"/>
  <c r="E133" i="5"/>
  <c r="D133" i="5"/>
  <c r="H123" i="5"/>
  <c r="G123" i="5"/>
  <c r="F123" i="5"/>
  <c r="E123" i="5"/>
  <c r="D123" i="5"/>
  <c r="H112" i="5"/>
  <c r="G112" i="5"/>
  <c r="F112" i="5"/>
  <c r="E112" i="5"/>
  <c r="D112" i="5"/>
  <c r="H100" i="5"/>
  <c r="G100" i="5"/>
  <c r="F100" i="5"/>
  <c r="E100" i="5"/>
  <c r="D100" i="5"/>
  <c r="H89" i="5"/>
  <c r="G89" i="5"/>
  <c r="F89" i="5"/>
  <c r="E89" i="5"/>
  <c r="D89" i="5"/>
  <c r="D76" i="5"/>
  <c r="D31" i="5"/>
  <c r="E31" i="5"/>
  <c r="F31" i="5"/>
  <c r="K61" i="4"/>
  <c r="C35" i="1"/>
  <c r="J35" i="1"/>
  <c r="C25" i="4"/>
  <c r="D43" i="5"/>
  <c r="J12" i="3"/>
  <c r="K23" i="3"/>
  <c r="L23" i="3"/>
  <c r="M23" i="3"/>
  <c r="N23" i="3"/>
  <c r="J23" i="3"/>
  <c r="C23" i="3"/>
  <c r="G23" i="3"/>
  <c r="F23" i="3"/>
  <c r="E23" i="3"/>
  <c r="C59" i="1"/>
  <c r="C47" i="1"/>
  <c r="C37" i="4"/>
  <c r="K25" i="4"/>
  <c r="K13" i="4"/>
  <c r="D54" i="5"/>
  <c r="J47" i="1"/>
  <c r="K37" i="4"/>
  <c r="L24" i="1"/>
  <c r="M24" i="1"/>
  <c r="N24" i="1"/>
  <c r="K24" i="1"/>
  <c r="J24" i="1"/>
  <c r="K49" i="4"/>
  <c r="C48" i="3"/>
  <c r="C35" i="3"/>
  <c r="E37" i="4"/>
  <c r="F37" i="4"/>
  <c r="G37" i="4"/>
  <c r="D37" i="4"/>
  <c r="D65" i="5"/>
  <c r="E65" i="5"/>
  <c r="G65" i="5"/>
  <c r="H65" i="5"/>
  <c r="E54" i="5"/>
  <c r="F54" i="5"/>
  <c r="G54" i="5"/>
  <c r="H54" i="5"/>
  <c r="E43" i="5"/>
  <c r="F43" i="5"/>
  <c r="G43" i="5"/>
  <c r="H43" i="5"/>
  <c r="G31" i="5"/>
  <c r="H31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/>
  <c r="F59" i="1"/>
  <c r="E59" i="1"/>
  <c r="D59" i="1"/>
</calcChain>
</file>

<file path=xl/sharedStrings.xml><?xml version="1.0" encoding="utf-8"?>
<sst xmlns="http://schemas.openxmlformats.org/spreadsheetml/2006/main" count="792" uniqueCount="179">
  <si>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</si>
  <si>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</si>
  <si>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</si>
  <si>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</si>
  <si>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</si>
  <si>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</si>
  <si>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</si>
  <si>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</si>
  <si>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</si>
  <si>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</si>
  <si>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</si>
  <si>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</si>
  <si>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</si>
  <si>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</si>
  <si>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</si>
  <si>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</si>
  <si>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</si>
  <si>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</si>
  <si>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</si>
  <si>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</si>
  <si>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</si>
  <si>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</si>
  <si>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</si>
  <si>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</si>
  <si>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</si>
  <si>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</si>
  <si>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</si>
  <si>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</si>
  <si>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</si>
  <si>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</si>
  <si>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</si>
  <si>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</si>
  <si>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</si>
  <si>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</si>
  <si>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</si>
  <si>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</si>
  <si>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</si>
  <si>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</si>
  <si>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</si>
  <si>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</si>
  <si>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</si>
  <si>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</si>
  <si>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</si>
  <si>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</si>
  <si>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</si>
  <si>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</si>
  <si>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</si>
  <si>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</si>
  <si>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</si>
  <si>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</si>
  <si>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</si>
  <si>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</si>
  <si>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</si>
  <si>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</si>
  <si>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</si>
  <si>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</si>
  <si>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</si>
  <si>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</si>
  <si>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</si>
  <si>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</si>
  <si>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</si>
  <si>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</si>
  <si>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</si>
  <si>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</si>
  <si>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</si>
  <si>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</si>
  <si>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</si>
  <si>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</si>
  <si>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</si>
  <si>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</si>
  <si>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</si>
  <si>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</si>
  <si>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</si>
  <si>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</si>
  <si>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</si>
  <si>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</si>
  <si>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</si>
  <si>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</si>
  <si>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Тефтели из говядины с соусом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</si>
  <si>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</si>
  <si>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</si>
  <si>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</si>
  <si>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</si>
  <si>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</si>
  <si>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</si>
  <si>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</si>
  <si>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</si>
  <si>
    <t>Котлета (фарш куриный)</t>
  </si>
  <si>
    <t xml:space="preserve"> </t>
  </si>
  <si>
    <t>Тефтели (фарш куриный)</t>
  </si>
  <si>
    <t xml:space="preserve">                </t>
  </si>
  <si>
    <t xml:space="preserve">                   </t>
  </si>
  <si>
    <t>по Ростовской  области</t>
  </si>
  <si>
    <t>в  г. Новошахтинске,Мясниковском,</t>
  </si>
  <si>
    <t>Родионово-Несветайском районах</t>
  </si>
  <si>
    <t>___________________</t>
  </si>
  <si>
    <t>______________________________2020 г                                        ____________________________2020г</t>
  </si>
  <si>
    <t>_______________________________</t>
  </si>
  <si>
    <t>М.Е.  Пилягина</t>
  </si>
  <si>
    <t>Н.Н. Кириленко                                                                                                                                                                                                                                         М.Е.Пилягина</t>
  </si>
  <si>
    <t>Икра  кабачковая</t>
  </si>
  <si>
    <t>Батон  пшеничный</t>
  </si>
  <si>
    <t>Батон пшеничный</t>
  </si>
  <si>
    <t>Пюре  картофельное</t>
  </si>
  <si>
    <t>Рыба тушеная в томате с овощами</t>
  </si>
  <si>
    <t>Рис  отварной</t>
  </si>
  <si>
    <t>Суп с пшеном</t>
  </si>
  <si>
    <t>Пельмени отварные со сметаной</t>
  </si>
  <si>
    <t>150/25</t>
  </si>
  <si>
    <t xml:space="preserve">   ООО  "Школьное  питание"</t>
  </si>
  <si>
    <t>Утверждаю:</t>
  </si>
  <si>
    <t>____________________2020г</t>
  </si>
  <si>
    <t>Компот из  сухофрукутов</t>
  </si>
  <si>
    <t>Макароны  отварные</t>
  </si>
  <si>
    <t>Кисель фруктовый</t>
  </si>
  <si>
    <t>Каша  пшеничная</t>
  </si>
  <si>
    <t>Салат из белокачанной капусты</t>
  </si>
  <si>
    <t>Овощи отварные (морковь)</t>
  </si>
  <si>
    <t>Плов (цыпленок- бройлер)</t>
  </si>
  <si>
    <t>Гуляш (свинина)</t>
  </si>
  <si>
    <t>Биточки (фарш куриный)</t>
  </si>
  <si>
    <t>Икра  свекольная</t>
  </si>
  <si>
    <t>Компот  свежиж яблок</t>
  </si>
  <si>
    <t>Овощи отварные (свекла)</t>
  </si>
  <si>
    <t>Салат из  сырых овощей</t>
  </si>
  <si>
    <t xml:space="preserve">Примерное  двухнедельное  меню  обедов  для  обучающихся 1-4 классов </t>
  </si>
  <si>
    <t>Сезон (осень-зима)</t>
  </si>
  <si>
    <t>Сборник рецептур блюд  при общеобразовательных  школах  "Хлебпродинформ" Лапшина  2004 г Сборник рецептур  блюд для  предприятий  общественного питания Марчук 1994 г</t>
  </si>
  <si>
    <t>138/2004</t>
  </si>
  <si>
    <t>499/2004</t>
  </si>
  <si>
    <t>332/2004</t>
  </si>
  <si>
    <t>648/2004</t>
  </si>
  <si>
    <t>43/2004</t>
  </si>
  <si>
    <t>Распоряжение</t>
  </si>
  <si>
    <t>Витамины  (МГ)</t>
  </si>
  <si>
    <t>Минеральные  вещества</t>
  </si>
  <si>
    <t>В 1</t>
  </si>
  <si>
    <t>С</t>
  </si>
  <si>
    <t>А</t>
  </si>
  <si>
    <t>Е</t>
  </si>
  <si>
    <t>Ca</t>
  </si>
  <si>
    <t>Р</t>
  </si>
  <si>
    <t>Мg</t>
  </si>
  <si>
    <t>Fe</t>
  </si>
  <si>
    <t xml:space="preserve">110/2004 </t>
  </si>
  <si>
    <t>374/2004</t>
  </si>
  <si>
    <t>520/2004</t>
  </si>
  <si>
    <t>Таблица</t>
  </si>
  <si>
    <t>639/2004</t>
  </si>
  <si>
    <t>140/2004</t>
  </si>
  <si>
    <t>492/2004</t>
  </si>
  <si>
    <t>37/2004</t>
  </si>
  <si>
    <t>139/2004</t>
  </si>
  <si>
    <t>Птица тушеная       (цыпленок бройлер)</t>
  </si>
  <si>
    <t>493/2004</t>
  </si>
  <si>
    <t>302/2004</t>
  </si>
  <si>
    <t>124/2004</t>
  </si>
  <si>
    <t>462/2004</t>
  </si>
  <si>
    <t>Каша  гречневая  рассыпчатая</t>
  </si>
  <si>
    <t>297/2004</t>
  </si>
  <si>
    <t>451/2004</t>
  </si>
  <si>
    <t>Кисель из концентрата</t>
  </si>
  <si>
    <t>Кисель из плодов свежих</t>
  </si>
  <si>
    <t>Распрояжение</t>
  </si>
  <si>
    <t>640/2004</t>
  </si>
  <si>
    <t>437/2004</t>
  </si>
  <si>
    <t>413/2004</t>
  </si>
  <si>
    <t xml:space="preserve">Щи из свежей </t>
  </si>
  <si>
    <t>78/2004</t>
  </si>
  <si>
    <t>511/2004</t>
  </si>
  <si>
    <t>Винегрет овощной</t>
  </si>
  <si>
    <t>71/2004</t>
  </si>
  <si>
    <t>719/2004</t>
  </si>
  <si>
    <t>631/2004</t>
  </si>
  <si>
    <t>Кисель  из концентрата на  ягодных экстрактах</t>
  </si>
  <si>
    <t>Согласовано :                                                            Утверждаю:</t>
  </si>
  <si>
    <t xml:space="preserve">Начальник территориального                                                                                           Директор                       </t>
  </si>
  <si>
    <t xml:space="preserve">отдела  Управления Роспотребнадзора                                                                      МБОУ   СОШ                             </t>
  </si>
  <si>
    <t xml:space="preserve">муниципальных  общеобразовательных 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</si>
</sst>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name val="Arial"/>
    </font>
    <font>
      <b/>
      <sz val="10"/>
      <name val="Arial"/>
    </font>
    <font>
      <b/>
      <sz val="16"/>
      <name val="Arial"/>
    </font>
    <font>
      <sz val="16"/>
      <name val="Arial"/>
    </font>
    <font>
      <sz val="10"/>
      <name val="Arial"/>
    </font>
    <font>
      <b/>
      <sz val="18"/>
      <name val="Arial"/>
    </font>
    <font>
      <sz val="18"/>
      <name val="Arial"/>
    </font>
    <font>
      <sz val="14"/>
      <name val="Arial"/>
    </font>
    <font>
      <sz val="18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6"/>
      <name val="Arial"/>
    </font>
    <font>
      <b/>
      <sz val="26"/>
      <color indexed="8"/>
      <name val="Times New Roman"/>
      <family val="1"/>
      <charset val="204"/>
    </font>
    <font>
      <b/>
      <sz val="24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4"/>
      <name val="Arial"/>
    </font>
    <font>
      <b/>
      <sz val="12"/>
      <name val="Arial"/>
    </font>
    <font>
      <b/>
      <sz val="18"/>
      <name val="Arial"/>
      <family val="2"/>
      <charset val="204"/>
    </font>
    <font>
      <sz val="20"/>
      <name val="Arial"/>
    </font>
    <font>
      <b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1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20" fillId="0" borderId="0" xfId="0" applyFont="1" applyBorder="1"/>
    <xf numFmtId="0" fontId="1" fillId="0" borderId="0" xfId="0" applyFont="1" applyBorder="1"/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right"/>
    </xf>
    <xf numFmtId="0" fontId="20" fillId="0" borderId="0" xfId="0" applyFont="1" applyFill="1" applyAlignment="1"/>
    <xf numFmtId="0" fontId="24" fillId="0" borderId="0" xfId="0" applyFont="1" applyFill="1" applyAlignment="1"/>
    <xf numFmtId="0" fontId="25" fillId="0" borderId="0" xfId="0" applyFont="1"/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 wrapText="1"/>
    </xf>
    <xf numFmtId="0" fontId="23" fillId="0" borderId="0" xfId="0" applyFont="1" applyFill="1" applyBorder="1"/>
    <xf numFmtId="0" fontId="18" fillId="0" borderId="1" xfId="0" applyFont="1" applyFill="1" applyBorder="1"/>
    <xf numFmtId="0" fontId="8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3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Border="1"/>
    <xf numFmtId="0" fontId="20" fillId="0" borderId="1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 wrapText="1"/>
    </xf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wrapText="1"/>
    </xf>
    <xf numFmtId="0" fontId="23" fillId="0" borderId="3" xfId="0" applyFont="1" applyFill="1" applyBorder="1"/>
    <xf numFmtId="0" fontId="23" fillId="0" borderId="3" xfId="0" applyFont="1" applyFill="1" applyBorder="1" applyAlignment="1"/>
    <xf numFmtId="0" fontId="23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8" fillId="0" borderId="4" xfId="0" applyFont="1" applyFill="1" applyBorder="1"/>
    <xf numFmtId="0" fontId="2" fillId="0" borderId="5" xfId="0" applyFont="1" applyBorder="1"/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wrapText="1"/>
    </xf>
    <xf numFmtId="0" fontId="26" fillId="0" borderId="4" xfId="0" applyFont="1" applyFill="1" applyBorder="1" applyAlignment="1">
      <alignment horizontal="center" vertic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1" xfId="0" applyFont="1" applyBorder="1"/>
    <xf numFmtId="0" fontId="16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9" fillId="0" borderId="1" xfId="0" applyFont="1" applyBorder="1"/>
    <xf numFmtId="0" fontId="32" fillId="0" borderId="1" xfId="0" applyFont="1" applyBorder="1"/>
    <xf numFmtId="0" fontId="9" fillId="0" borderId="1" xfId="0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I32" sqref="I32"/>
    </sheetView>
  </sheetViews>
  <sheetFormatPr defaultRowHeight="15.6" x14ac:dyDescent="0.3"/>
  <cols>
    <col min="1" max="1" width="6.44140625" style="2" customWidth="1"/>
    <col min="2" max="2" width="30.33203125" style="2" customWidth="1"/>
    <col min="3" max="3" width="12" style="3" customWidth="1"/>
    <col min="4" max="5" width="7.44140625" style="3" bestFit="1" customWidth="1"/>
    <col min="6" max="6" width="10.109375" style="3" customWidth="1"/>
    <col min="7" max="7" width="12.33203125" style="3" customWidth="1"/>
    <col min="8" max="8" width="4.5546875" style="2" customWidth="1"/>
    <col min="9" max="9" width="27.44140625" style="2" bestFit="1" customWidth="1"/>
    <col min="10" max="10" width="10.5546875" style="28" customWidth="1"/>
    <col min="11" max="11" width="11" style="28" customWidth="1"/>
    <col min="12" max="12" width="8.44140625" style="28" bestFit="1" customWidth="1"/>
    <col min="13" max="13" width="10.33203125" style="28" customWidth="1"/>
    <col min="14" max="14" width="11.5546875" style="23" customWidth="1"/>
    <col min="15" max="15" width="12.109375" customWidth="1"/>
  </cols>
  <sheetData>
    <row r="1" spans="1:14" ht="36.75" customHeight="1" x14ac:dyDescent="0.3">
      <c r="B1" s="130" t="s">
        <v>79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11" customFormat="1" x14ac:dyDescent="0.3">
      <c r="A2" s="10"/>
      <c r="B2" s="138" t="s">
        <v>14</v>
      </c>
      <c r="C2" s="138"/>
      <c r="D2" s="138"/>
      <c r="E2" s="138"/>
      <c r="F2" s="138"/>
      <c r="G2" s="138"/>
      <c r="H2" s="10"/>
      <c r="I2" s="139" t="s">
        <v>23</v>
      </c>
      <c r="J2" s="139"/>
      <c r="K2" s="139"/>
      <c r="L2" s="139"/>
      <c r="M2" s="139"/>
      <c r="N2" s="139"/>
    </row>
    <row r="3" spans="1:14" s="8" customFormat="1" ht="62.4" x14ac:dyDescent="0.3">
      <c r="A3" s="7"/>
      <c r="B3" s="6" t="s">
        <v>0</v>
      </c>
      <c r="C3" s="6" t="s">
        <v>1</v>
      </c>
      <c r="D3" s="137" t="s">
        <v>2</v>
      </c>
      <c r="E3" s="137"/>
      <c r="F3" s="137"/>
      <c r="G3" s="6" t="s">
        <v>3</v>
      </c>
      <c r="H3" s="7"/>
      <c r="I3" s="1" t="s">
        <v>0</v>
      </c>
      <c r="J3" s="6" t="s">
        <v>1</v>
      </c>
      <c r="K3" s="134" t="s">
        <v>2</v>
      </c>
      <c r="L3" s="135"/>
      <c r="M3" s="136"/>
      <c r="N3" s="6" t="s">
        <v>3</v>
      </c>
    </row>
    <row r="4" spans="1:14" s="8" customFormat="1" ht="15.75" customHeight="1" x14ac:dyDescent="0.3">
      <c r="A4" s="7"/>
      <c r="B4" s="1"/>
      <c r="C4" s="6"/>
      <c r="D4" s="6" t="s">
        <v>5</v>
      </c>
      <c r="E4" s="6" t="s">
        <v>4</v>
      </c>
      <c r="F4" s="6" t="s">
        <v>52</v>
      </c>
      <c r="G4" s="6"/>
      <c r="H4" s="7"/>
      <c r="I4" s="1"/>
      <c r="J4" s="6"/>
      <c r="K4" s="6" t="s">
        <v>5</v>
      </c>
      <c r="L4" s="6" t="s">
        <v>4</v>
      </c>
      <c r="M4" s="6" t="s">
        <v>52</v>
      </c>
      <c r="N4" s="22"/>
    </row>
    <row r="5" spans="1:14" s="8" customFormat="1" ht="1.5" customHeight="1" x14ac:dyDescent="0.3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2"/>
    </row>
    <row r="6" spans="1:14" s="8" customFormat="1" x14ac:dyDescent="0.3">
      <c r="A6" s="7"/>
      <c r="B6" s="30" t="s">
        <v>11</v>
      </c>
      <c r="C6" s="6">
        <v>150</v>
      </c>
      <c r="D6" s="6">
        <v>11.02</v>
      </c>
      <c r="E6" s="6">
        <v>22.73</v>
      </c>
      <c r="F6" s="6">
        <v>2.29</v>
      </c>
      <c r="G6" s="6">
        <v>263.86</v>
      </c>
      <c r="H6" s="7"/>
      <c r="I6" s="30" t="s">
        <v>24</v>
      </c>
      <c r="J6" s="6">
        <v>80</v>
      </c>
      <c r="K6" s="6">
        <v>10.6</v>
      </c>
      <c r="L6" s="6">
        <v>15.28</v>
      </c>
      <c r="M6" s="6">
        <v>36.96</v>
      </c>
      <c r="N6" s="6">
        <v>255.68</v>
      </c>
    </row>
    <row r="7" spans="1:14" s="8" customFormat="1" x14ac:dyDescent="0.3">
      <c r="A7" s="7"/>
      <c r="B7" s="30" t="s">
        <v>12</v>
      </c>
      <c r="C7" s="6">
        <v>60</v>
      </c>
      <c r="D7" s="6">
        <v>1.92</v>
      </c>
      <c r="E7" s="6">
        <v>0.12</v>
      </c>
      <c r="F7" s="6">
        <v>3.96</v>
      </c>
      <c r="G7" s="6">
        <v>24</v>
      </c>
      <c r="H7" s="7"/>
      <c r="I7" s="30" t="s">
        <v>55</v>
      </c>
      <c r="J7" s="6">
        <v>200</v>
      </c>
      <c r="K7" s="6">
        <v>4.2</v>
      </c>
      <c r="L7" s="6">
        <v>1.6</v>
      </c>
      <c r="M7" s="6">
        <v>29.4</v>
      </c>
      <c r="N7" s="6">
        <v>150</v>
      </c>
    </row>
    <row r="8" spans="1:14" s="8" customFormat="1" ht="31.2" x14ac:dyDescent="0.3">
      <c r="A8" s="7"/>
      <c r="B8" s="3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30" t="s">
        <v>12</v>
      </c>
      <c r="J8" s="6">
        <v>60</v>
      </c>
      <c r="K8" s="6">
        <v>1.92</v>
      </c>
      <c r="L8" s="6">
        <v>0.12</v>
      </c>
      <c r="M8" s="6">
        <v>3.96</v>
      </c>
      <c r="N8" s="6">
        <v>24</v>
      </c>
    </row>
    <row r="9" spans="1:14" s="8" customFormat="1" ht="31.2" x14ac:dyDescent="0.3">
      <c r="A9" s="7"/>
      <c r="B9" s="3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30" t="s">
        <v>34</v>
      </c>
      <c r="J9" s="6">
        <v>200</v>
      </c>
      <c r="K9" s="6">
        <v>1.33</v>
      </c>
      <c r="L9" s="6">
        <v>1.5</v>
      </c>
      <c r="M9" s="6">
        <v>12.77</v>
      </c>
      <c r="N9" s="6">
        <v>149.1</v>
      </c>
    </row>
    <row r="10" spans="1:14" s="8" customFormat="1" x14ac:dyDescent="0.3">
      <c r="A10" s="7"/>
      <c r="B10" s="3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30" t="s">
        <v>6</v>
      </c>
      <c r="J10" s="6">
        <v>50</v>
      </c>
      <c r="K10" s="6">
        <v>3.8</v>
      </c>
      <c r="L10" s="6">
        <v>0.3</v>
      </c>
      <c r="M10" s="6">
        <v>20.7</v>
      </c>
      <c r="N10" s="6">
        <v>117</v>
      </c>
    </row>
    <row r="11" spans="1:14" s="8" customFormat="1" x14ac:dyDescent="0.3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2"/>
    </row>
    <row r="12" spans="1:14" s="8" customFormat="1" x14ac:dyDescent="0.3">
      <c r="A12" s="7"/>
      <c r="B12" s="1" t="s">
        <v>13</v>
      </c>
      <c r="C12" s="31">
        <f>SUM(C6:C11)</f>
        <v>480</v>
      </c>
      <c r="D12" s="31">
        <f>SUM(D6:D11)</f>
        <v>18.909999999999997</v>
      </c>
      <c r="E12" s="31">
        <f>SUM(E6:E11)</f>
        <v>32.53</v>
      </c>
      <c r="F12" s="31">
        <f>SUM(F6:F11)</f>
        <v>50.46</v>
      </c>
      <c r="G12" s="31">
        <f>SUM(G6:G11)</f>
        <v>650.05999999999995</v>
      </c>
      <c r="H12" s="7"/>
      <c r="I12" s="1" t="s">
        <v>13</v>
      </c>
      <c r="J12" s="31">
        <f>SUM(J6:J11)</f>
        <v>590</v>
      </c>
      <c r="K12" s="31">
        <f>SUM(K6:K11)</f>
        <v>21.849999999999998</v>
      </c>
      <c r="L12" s="31">
        <f>SUM(L6:L11)</f>
        <v>18.8</v>
      </c>
      <c r="M12" s="31">
        <f>SUM(M6:M11)</f>
        <v>103.78999999999999</v>
      </c>
      <c r="N12" s="32">
        <f>SUM(N6:N11)</f>
        <v>695.78</v>
      </c>
    </row>
    <row r="13" spans="1:14" s="8" customFormat="1" x14ac:dyDescent="0.3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2"/>
    </row>
    <row r="14" spans="1:14" s="11" customFormat="1" x14ac:dyDescent="0.3">
      <c r="A14" s="10"/>
      <c r="B14" s="138" t="s">
        <v>15</v>
      </c>
      <c r="C14" s="138"/>
      <c r="D14" s="138"/>
      <c r="E14" s="138"/>
      <c r="F14" s="138"/>
      <c r="G14" s="138"/>
      <c r="H14" s="10"/>
      <c r="I14" s="140" t="s">
        <v>28</v>
      </c>
      <c r="J14" s="141"/>
      <c r="K14" s="141"/>
      <c r="L14" s="141"/>
      <c r="M14" s="141"/>
      <c r="N14" s="142"/>
    </row>
    <row r="15" spans="1:14" s="8" customFormat="1" ht="62.4" x14ac:dyDescent="0.3">
      <c r="A15" s="7"/>
      <c r="B15" s="6" t="s">
        <v>0</v>
      </c>
      <c r="C15" s="6" t="s">
        <v>1</v>
      </c>
      <c r="D15" s="137" t="s">
        <v>2</v>
      </c>
      <c r="E15" s="137"/>
      <c r="F15" s="137"/>
      <c r="G15" s="6" t="s">
        <v>3</v>
      </c>
      <c r="H15" s="7"/>
      <c r="I15" s="1" t="s">
        <v>0</v>
      </c>
      <c r="J15" s="6" t="s">
        <v>1</v>
      </c>
      <c r="K15" s="131" t="s">
        <v>2</v>
      </c>
      <c r="L15" s="132"/>
      <c r="M15" s="133"/>
      <c r="N15" s="6" t="s">
        <v>3</v>
      </c>
    </row>
    <row r="16" spans="1:14" s="8" customFormat="1" ht="15" customHeight="1" x14ac:dyDescent="0.3">
      <c r="A16" s="7"/>
      <c r="B16" s="1"/>
      <c r="C16" s="6"/>
      <c r="D16" s="6" t="s">
        <v>5</v>
      </c>
      <c r="E16" s="6" t="s">
        <v>4</v>
      </c>
      <c r="F16" s="6" t="s">
        <v>52</v>
      </c>
      <c r="G16" s="6"/>
      <c r="H16" s="7"/>
      <c r="I16" s="1"/>
      <c r="J16" s="6"/>
      <c r="K16" s="6" t="s">
        <v>5</v>
      </c>
      <c r="L16" s="6" t="s">
        <v>4</v>
      </c>
      <c r="M16" s="6" t="s">
        <v>52</v>
      </c>
      <c r="N16" s="22"/>
    </row>
    <row r="17" spans="1:14" s="8" customFormat="1" ht="8.25" hidden="1" customHeight="1" x14ac:dyDescent="0.3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2"/>
    </row>
    <row r="18" spans="1:14" s="8" customFormat="1" x14ac:dyDescent="0.3">
      <c r="A18" s="7"/>
      <c r="B18" s="30" t="s">
        <v>46</v>
      </c>
      <c r="C18" s="22">
        <v>200</v>
      </c>
      <c r="D18" s="22">
        <v>7.5359999999999996</v>
      </c>
      <c r="E18" s="22">
        <v>5.9589999999999996</v>
      </c>
      <c r="F18" s="22">
        <v>28</v>
      </c>
      <c r="G18" s="22">
        <v>276.11</v>
      </c>
      <c r="H18" s="7"/>
      <c r="I18" s="30" t="s">
        <v>11</v>
      </c>
      <c r="J18" s="6">
        <v>150</v>
      </c>
      <c r="K18" s="6">
        <v>11.02</v>
      </c>
      <c r="L18" s="6">
        <v>22.73</v>
      </c>
      <c r="M18" s="6">
        <v>2.29</v>
      </c>
      <c r="N18" s="6">
        <v>263.86</v>
      </c>
    </row>
    <row r="19" spans="1:14" s="8" customFormat="1" x14ac:dyDescent="0.3">
      <c r="A19" s="7"/>
      <c r="B19" s="3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30" t="s">
        <v>49</v>
      </c>
      <c r="J19" s="6">
        <v>100</v>
      </c>
      <c r="K19" s="6">
        <v>0.5</v>
      </c>
      <c r="L19" s="6">
        <v>2</v>
      </c>
      <c r="M19" s="6">
        <v>3.25</v>
      </c>
      <c r="N19" s="22">
        <v>32.799999999999997</v>
      </c>
    </row>
    <row r="20" spans="1:14" s="8" customFormat="1" x14ac:dyDescent="0.3">
      <c r="A20" s="7"/>
      <c r="B20" s="3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3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2">
        <v>56</v>
      </c>
    </row>
    <row r="21" spans="1:14" s="8" customFormat="1" x14ac:dyDescent="0.3">
      <c r="A21" s="7"/>
      <c r="B21" s="30" t="s">
        <v>27</v>
      </c>
      <c r="C21" s="6">
        <v>60</v>
      </c>
      <c r="D21" s="6">
        <v>4.5599999999999996</v>
      </c>
      <c r="E21" s="6">
        <v>0.36</v>
      </c>
      <c r="F21" s="6">
        <v>31.38</v>
      </c>
      <c r="G21" s="6">
        <v>139.80000000000001</v>
      </c>
      <c r="H21" s="7"/>
      <c r="I21" s="30" t="s">
        <v>6</v>
      </c>
      <c r="J21" s="6">
        <v>25</v>
      </c>
      <c r="K21" s="6">
        <v>1.9</v>
      </c>
      <c r="L21" s="6">
        <v>0.15</v>
      </c>
      <c r="M21" s="6">
        <v>10.35</v>
      </c>
      <c r="N21" s="22">
        <v>58.5</v>
      </c>
    </row>
    <row r="22" spans="1:14" s="8" customFormat="1" x14ac:dyDescent="0.3">
      <c r="A22" s="7"/>
      <c r="B22" s="30" t="s">
        <v>32</v>
      </c>
      <c r="C22" s="6">
        <v>70</v>
      </c>
      <c r="D22" s="6">
        <v>0.6</v>
      </c>
      <c r="E22" s="6">
        <v>0</v>
      </c>
      <c r="F22" s="6">
        <v>1.85</v>
      </c>
      <c r="G22" s="6">
        <v>10.4</v>
      </c>
      <c r="H22" s="7"/>
      <c r="I22" s="30" t="s">
        <v>7</v>
      </c>
      <c r="J22" s="6">
        <v>10</v>
      </c>
      <c r="K22" s="6">
        <v>0.08</v>
      </c>
      <c r="L22" s="6">
        <v>7.82</v>
      </c>
      <c r="M22" s="6">
        <v>0.06</v>
      </c>
      <c r="N22" s="22">
        <v>73.3</v>
      </c>
    </row>
    <row r="23" spans="1:14" s="8" customFormat="1" x14ac:dyDescent="0.3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2"/>
    </row>
    <row r="24" spans="1:14" s="8" customFormat="1" x14ac:dyDescent="0.3">
      <c r="A24" s="7"/>
      <c r="B24" s="1" t="s">
        <v>13</v>
      </c>
      <c r="C24" s="31">
        <f>SUM(C18:C23)</f>
        <v>610</v>
      </c>
      <c r="D24" s="31">
        <f>SUM(D18:D23)</f>
        <v>23.295999999999999</v>
      </c>
      <c r="E24" s="31">
        <f>SUM(E18:E23)</f>
        <v>21.598999999999997</v>
      </c>
      <c r="F24" s="31">
        <f>SUM(F18:F23)</f>
        <v>112.19</v>
      </c>
      <c r="G24" s="3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6">
        <f>SUM(L18:L23)</f>
        <v>32.700000000000003</v>
      </c>
      <c r="M24" s="6">
        <f>SUM(M18:M23)</f>
        <v>29.55</v>
      </c>
      <c r="N24" s="6">
        <f>SUM(N18:N23)</f>
        <v>484.46000000000004</v>
      </c>
    </row>
    <row r="25" spans="1:14" s="8" customFormat="1" x14ac:dyDescent="0.3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2"/>
    </row>
    <row r="26" spans="1:14" s="11" customFormat="1" x14ac:dyDescent="0.3">
      <c r="A26" s="10"/>
      <c r="B26" s="138" t="s">
        <v>17</v>
      </c>
      <c r="C26" s="138"/>
      <c r="D26" s="138"/>
      <c r="E26" s="138"/>
      <c r="F26" s="138"/>
      <c r="G26" s="138"/>
      <c r="H26" s="10"/>
      <c r="I26" s="140" t="s">
        <v>29</v>
      </c>
      <c r="J26" s="141"/>
      <c r="K26" s="141"/>
      <c r="L26" s="141"/>
      <c r="M26" s="141"/>
      <c r="N26" s="142"/>
    </row>
    <row r="27" spans="1:14" s="8" customFormat="1" ht="62.4" x14ac:dyDescent="0.3">
      <c r="A27" s="7"/>
      <c r="B27" s="6" t="s">
        <v>0</v>
      </c>
      <c r="C27" s="6" t="s">
        <v>1</v>
      </c>
      <c r="D27" s="137" t="s">
        <v>2</v>
      </c>
      <c r="E27" s="137"/>
      <c r="F27" s="137"/>
      <c r="G27" s="6" t="s">
        <v>3</v>
      </c>
      <c r="H27" s="7"/>
      <c r="I27" s="1" t="s">
        <v>0</v>
      </c>
      <c r="J27" s="6" t="s">
        <v>1</v>
      </c>
      <c r="K27" s="131" t="s">
        <v>2</v>
      </c>
      <c r="L27" s="132"/>
      <c r="M27" s="133"/>
      <c r="N27" s="6" t="s">
        <v>3</v>
      </c>
    </row>
    <row r="28" spans="1:14" s="8" customFormat="1" ht="15" customHeight="1" x14ac:dyDescent="0.3">
      <c r="A28" s="7"/>
      <c r="B28" s="1"/>
      <c r="C28" s="6"/>
      <c r="D28" s="6" t="s">
        <v>5</v>
      </c>
      <c r="E28" s="6" t="s">
        <v>4</v>
      </c>
      <c r="F28" s="6" t="s">
        <v>52</v>
      </c>
      <c r="G28" s="6"/>
      <c r="H28" s="7"/>
      <c r="I28" s="1"/>
      <c r="J28" s="6"/>
      <c r="K28" s="6" t="s">
        <v>5</v>
      </c>
      <c r="L28" s="6" t="s">
        <v>4</v>
      </c>
      <c r="M28" s="6" t="s">
        <v>52</v>
      </c>
      <c r="N28" s="22"/>
    </row>
    <row r="29" spans="1:14" s="8" customFormat="1" ht="1.5" customHeight="1" x14ac:dyDescent="0.3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2"/>
    </row>
    <row r="30" spans="1:14" s="8" customFormat="1" ht="29.25" customHeight="1" x14ac:dyDescent="0.3">
      <c r="A30" s="7"/>
      <c r="B30" s="30" t="s">
        <v>60</v>
      </c>
      <c r="C30" s="22">
        <v>265</v>
      </c>
      <c r="D30" s="22">
        <v>8.2810000000000006</v>
      </c>
      <c r="E30" s="22">
        <v>9.0180000000000007</v>
      </c>
      <c r="F30" s="22">
        <v>38.558999999999997</v>
      </c>
      <c r="G30" s="22">
        <v>269.33</v>
      </c>
      <c r="H30" s="7"/>
      <c r="I30" s="30" t="s">
        <v>85</v>
      </c>
      <c r="J30" s="6" t="s">
        <v>56</v>
      </c>
      <c r="K30" s="6">
        <v>44.851999999999997</v>
      </c>
      <c r="L30" s="6">
        <v>37.628999999999998</v>
      </c>
      <c r="M30" s="6">
        <v>32.939</v>
      </c>
      <c r="N30" s="22">
        <v>155.19999999999999</v>
      </c>
    </row>
    <row r="31" spans="1:14" s="8" customFormat="1" x14ac:dyDescent="0.3">
      <c r="A31" s="7"/>
      <c r="B31" s="30" t="s">
        <v>25</v>
      </c>
      <c r="C31" s="6" t="s">
        <v>26</v>
      </c>
      <c r="D31" s="6">
        <v>0.2</v>
      </c>
      <c r="E31" s="6">
        <v>0</v>
      </c>
      <c r="F31" s="6">
        <v>13.6</v>
      </c>
      <c r="G31" s="22">
        <v>56</v>
      </c>
      <c r="H31" s="7"/>
      <c r="I31" s="30" t="s">
        <v>30</v>
      </c>
      <c r="J31" s="6">
        <v>200</v>
      </c>
      <c r="K31" s="6">
        <v>3.8</v>
      </c>
      <c r="L31" s="6">
        <v>3.1</v>
      </c>
      <c r="M31" s="6">
        <v>25.17</v>
      </c>
      <c r="N31" s="6">
        <v>145</v>
      </c>
    </row>
    <row r="32" spans="1:14" s="8" customFormat="1" x14ac:dyDescent="0.3">
      <c r="A32" s="7"/>
      <c r="B32" s="30" t="s">
        <v>6</v>
      </c>
      <c r="C32" s="6">
        <v>50</v>
      </c>
      <c r="D32" s="6">
        <v>3.8</v>
      </c>
      <c r="E32" s="6">
        <v>0.3</v>
      </c>
      <c r="F32" s="6">
        <v>20.7</v>
      </c>
      <c r="G32" s="6">
        <v>117</v>
      </c>
      <c r="H32" s="7"/>
      <c r="I32" s="30" t="s">
        <v>6</v>
      </c>
      <c r="J32" s="6">
        <v>50</v>
      </c>
      <c r="K32" s="6">
        <v>3.8</v>
      </c>
      <c r="L32" s="6">
        <v>0.3</v>
      </c>
      <c r="M32" s="6">
        <v>20.7</v>
      </c>
      <c r="N32" s="6">
        <v>117</v>
      </c>
    </row>
    <row r="33" spans="1:14" s="8" customFormat="1" x14ac:dyDescent="0.3">
      <c r="A33" s="7"/>
      <c r="B33" s="30" t="s">
        <v>8</v>
      </c>
      <c r="C33" s="6">
        <v>15</v>
      </c>
      <c r="D33" s="6">
        <v>3.8</v>
      </c>
      <c r="E33" s="6">
        <v>4.8</v>
      </c>
      <c r="F33" s="6">
        <v>0</v>
      </c>
      <c r="G33" s="22">
        <v>60</v>
      </c>
      <c r="H33" s="7"/>
      <c r="I33" s="1"/>
      <c r="J33" s="6"/>
      <c r="K33" s="6"/>
      <c r="L33" s="6"/>
      <c r="M33" s="6"/>
      <c r="N33" s="22"/>
    </row>
    <row r="34" spans="1:14" s="8" customFormat="1" x14ac:dyDescent="0.3">
      <c r="A34" s="7"/>
      <c r="B34" s="1"/>
      <c r="C34" s="6"/>
      <c r="D34" s="6"/>
      <c r="E34" s="6"/>
      <c r="F34" s="6"/>
      <c r="G34" s="6"/>
      <c r="H34" s="7"/>
      <c r="I34" s="1"/>
      <c r="J34" s="6"/>
      <c r="K34" s="6"/>
      <c r="L34" s="6"/>
      <c r="M34" s="6"/>
      <c r="N34" s="6"/>
    </row>
    <row r="35" spans="1:14" s="8" customFormat="1" x14ac:dyDescent="0.3">
      <c r="A35" s="7"/>
      <c r="B35" s="1" t="s">
        <v>13</v>
      </c>
      <c r="C35" s="31">
        <f>SUM(C30:C34)+207</f>
        <v>537</v>
      </c>
      <c r="D35" s="31">
        <f>SUM(D30:D34)</f>
        <v>16.081</v>
      </c>
      <c r="E35" s="31">
        <f>SUM(E30:E34)</f>
        <v>14.118000000000002</v>
      </c>
      <c r="F35" s="31">
        <f>SUM(F30:F34)</f>
        <v>72.858999999999995</v>
      </c>
      <c r="G35" s="31">
        <f>SUM(G30:G34)</f>
        <v>502.33</v>
      </c>
      <c r="H35" s="7"/>
      <c r="I35" s="1" t="s">
        <v>13</v>
      </c>
      <c r="J35" s="31">
        <f>SUM(J31:J34)+142+22</f>
        <v>414</v>
      </c>
      <c r="K35" s="31">
        <f>SUM(K30:K34)</f>
        <v>52.451999999999991</v>
      </c>
      <c r="L35" s="31">
        <f>SUM(L30:L34)</f>
        <v>41.028999999999996</v>
      </c>
      <c r="M35" s="31">
        <f>SUM(M30:M34)</f>
        <v>78.808999999999997</v>
      </c>
      <c r="N35" s="32">
        <f>SUM(N30:N34)</f>
        <v>417.2</v>
      </c>
    </row>
    <row r="36" spans="1:14" s="8" customFormat="1" x14ac:dyDescent="0.3">
      <c r="A36" s="7"/>
      <c r="B36" s="1"/>
      <c r="C36" s="6"/>
      <c r="D36" s="6"/>
      <c r="E36" s="6"/>
      <c r="F36" s="6"/>
      <c r="G36" s="6"/>
      <c r="H36" s="7"/>
      <c r="I36" s="1"/>
      <c r="J36" s="6"/>
      <c r="K36" s="6"/>
      <c r="L36" s="6"/>
      <c r="M36" s="6"/>
      <c r="N36" s="22"/>
    </row>
    <row r="37" spans="1:14" s="11" customFormat="1" x14ac:dyDescent="0.3">
      <c r="A37" s="10"/>
      <c r="B37" s="138" t="s">
        <v>19</v>
      </c>
      <c r="C37" s="138"/>
      <c r="D37" s="138"/>
      <c r="E37" s="138"/>
      <c r="F37" s="138"/>
      <c r="G37" s="138"/>
      <c r="H37" s="10"/>
      <c r="I37" s="140" t="s">
        <v>31</v>
      </c>
      <c r="J37" s="141"/>
      <c r="K37" s="141"/>
      <c r="L37" s="141"/>
      <c r="M37" s="141"/>
      <c r="N37" s="142"/>
    </row>
    <row r="38" spans="1:14" s="8" customFormat="1" ht="62.4" x14ac:dyDescent="0.3">
      <c r="A38" s="7"/>
      <c r="B38" s="6" t="s">
        <v>0</v>
      </c>
      <c r="C38" s="6" t="s">
        <v>1</v>
      </c>
      <c r="D38" s="137" t="s">
        <v>2</v>
      </c>
      <c r="E38" s="137"/>
      <c r="F38" s="137"/>
      <c r="G38" s="6" t="s">
        <v>3</v>
      </c>
      <c r="H38" s="7"/>
      <c r="I38" s="1" t="s">
        <v>0</v>
      </c>
      <c r="J38" s="6" t="s">
        <v>1</v>
      </c>
      <c r="K38" s="131" t="s">
        <v>2</v>
      </c>
      <c r="L38" s="132"/>
      <c r="M38" s="133"/>
      <c r="N38" s="6" t="s">
        <v>3</v>
      </c>
    </row>
    <row r="39" spans="1:14" s="8" customFormat="1" ht="15" customHeight="1" x14ac:dyDescent="0.3">
      <c r="A39" s="7"/>
      <c r="B39" s="1"/>
      <c r="C39" s="6"/>
      <c r="D39" s="6" t="s">
        <v>5</v>
      </c>
      <c r="E39" s="6" t="s">
        <v>4</v>
      </c>
      <c r="F39" s="6" t="s">
        <v>52</v>
      </c>
      <c r="G39" s="6"/>
      <c r="H39" s="7"/>
      <c r="I39" s="1"/>
      <c r="J39" s="6"/>
      <c r="K39" s="6" t="s">
        <v>5</v>
      </c>
      <c r="L39" s="6" t="s">
        <v>4</v>
      </c>
      <c r="M39" s="6" t="s">
        <v>52</v>
      </c>
      <c r="N39" s="22"/>
    </row>
    <row r="40" spans="1:14" s="8" customFormat="1" ht="2.25" customHeight="1" x14ac:dyDescent="0.3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2"/>
    </row>
    <row r="41" spans="1:14" s="8" customFormat="1" ht="31.2" x14ac:dyDescent="0.3">
      <c r="A41" s="7"/>
      <c r="B41" s="30" t="s">
        <v>78</v>
      </c>
      <c r="C41" s="26" t="s">
        <v>54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30" t="s">
        <v>74</v>
      </c>
      <c r="J41" s="22" t="s">
        <v>75</v>
      </c>
      <c r="K41" s="22">
        <v>24.2</v>
      </c>
      <c r="L41" s="22">
        <v>7.8</v>
      </c>
      <c r="M41" s="22">
        <v>5.17</v>
      </c>
      <c r="N41" s="22">
        <v>89</v>
      </c>
    </row>
    <row r="42" spans="1:14" s="8" customFormat="1" x14ac:dyDescent="0.3">
      <c r="A42" s="7"/>
      <c r="B42" s="30" t="s">
        <v>55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30" t="s">
        <v>41</v>
      </c>
      <c r="J42" s="6">
        <v>150</v>
      </c>
      <c r="K42" s="6">
        <v>3.5</v>
      </c>
      <c r="L42" s="6">
        <v>4.5</v>
      </c>
      <c r="M42" s="6">
        <v>23.7</v>
      </c>
      <c r="N42" s="22">
        <v>253.06</v>
      </c>
    </row>
    <row r="43" spans="1:14" s="8" customFormat="1" x14ac:dyDescent="0.3">
      <c r="A43" s="7"/>
      <c r="B43" s="30" t="s">
        <v>32</v>
      </c>
      <c r="C43" s="6">
        <v>70</v>
      </c>
      <c r="D43" s="6">
        <v>0.6</v>
      </c>
      <c r="E43" s="6">
        <v>0</v>
      </c>
      <c r="F43" s="6">
        <v>1.85</v>
      </c>
      <c r="G43" s="6">
        <v>10.4</v>
      </c>
      <c r="H43" s="7"/>
      <c r="I43" s="30" t="s">
        <v>32</v>
      </c>
      <c r="J43" s="6">
        <v>70</v>
      </c>
      <c r="K43" s="6">
        <v>0.6</v>
      </c>
      <c r="L43" s="6">
        <v>0</v>
      </c>
      <c r="M43" s="6">
        <v>1.85</v>
      </c>
      <c r="N43" s="6">
        <v>10.4</v>
      </c>
    </row>
    <row r="44" spans="1:14" s="8" customFormat="1" x14ac:dyDescent="0.3">
      <c r="A44" s="7"/>
      <c r="B44" s="30" t="s">
        <v>6</v>
      </c>
      <c r="C44" s="6">
        <v>50</v>
      </c>
      <c r="D44" s="6">
        <v>3.8</v>
      </c>
      <c r="E44" s="6">
        <v>0.3</v>
      </c>
      <c r="F44" s="6">
        <v>20.7</v>
      </c>
      <c r="G44" s="6">
        <v>117</v>
      </c>
      <c r="H44" s="7"/>
      <c r="I44" s="30" t="s">
        <v>6</v>
      </c>
      <c r="J44" s="6">
        <v>25</v>
      </c>
      <c r="K44" s="6">
        <v>1.9</v>
      </c>
      <c r="L44" s="6">
        <v>0.15</v>
      </c>
      <c r="M44" s="6">
        <v>10.35</v>
      </c>
      <c r="N44" s="22">
        <v>58.5</v>
      </c>
    </row>
    <row r="45" spans="1:14" s="8" customFormat="1" x14ac:dyDescent="0.3">
      <c r="A45" s="7"/>
      <c r="B45" s="30" t="s">
        <v>7</v>
      </c>
      <c r="C45" s="6">
        <v>10</v>
      </c>
      <c r="D45" s="6">
        <v>0.08</v>
      </c>
      <c r="E45" s="6">
        <v>7.82</v>
      </c>
      <c r="F45" s="6">
        <v>0.06</v>
      </c>
      <c r="G45" s="6">
        <v>73.3</v>
      </c>
      <c r="H45" s="35"/>
      <c r="I45" s="30" t="s">
        <v>7</v>
      </c>
      <c r="J45" s="6">
        <v>10</v>
      </c>
      <c r="K45" s="6">
        <v>0.08</v>
      </c>
      <c r="L45" s="6">
        <v>7.82</v>
      </c>
      <c r="M45" s="6">
        <v>0.06</v>
      </c>
      <c r="N45" s="6">
        <v>73.3</v>
      </c>
    </row>
    <row r="46" spans="1:14" s="8" customFormat="1" x14ac:dyDescent="0.3">
      <c r="A46" s="7"/>
      <c r="B46" s="30" t="s">
        <v>16</v>
      </c>
      <c r="C46" s="6">
        <v>200</v>
      </c>
      <c r="D46" s="6">
        <v>0</v>
      </c>
      <c r="E46" s="6">
        <v>0</v>
      </c>
      <c r="F46" s="6">
        <v>14</v>
      </c>
      <c r="G46" s="6">
        <v>56</v>
      </c>
      <c r="H46" s="7"/>
      <c r="I46" s="30" t="s">
        <v>16</v>
      </c>
      <c r="J46" s="6">
        <v>200</v>
      </c>
      <c r="K46" s="6">
        <v>0</v>
      </c>
      <c r="L46" s="6">
        <v>0</v>
      </c>
      <c r="M46" s="6">
        <v>14</v>
      </c>
      <c r="N46" s="6">
        <v>56</v>
      </c>
    </row>
    <row r="47" spans="1:14" s="8" customFormat="1" x14ac:dyDescent="0.3">
      <c r="A47" s="7"/>
      <c r="B47" s="1" t="s">
        <v>13</v>
      </c>
      <c r="C47" s="31">
        <f>SUM(C42:C46)+165</f>
        <v>695</v>
      </c>
      <c r="D47" s="31">
        <f>SUM(D41:D46)</f>
        <v>25.38</v>
      </c>
      <c r="E47" s="31">
        <f>SUM(E41:E46)</f>
        <v>33.22</v>
      </c>
      <c r="F47" s="31">
        <f>SUM(F41:F46)</f>
        <v>85.21</v>
      </c>
      <c r="G47" s="31">
        <f>SUM(G41:G46)</f>
        <v>571.69999999999993</v>
      </c>
      <c r="H47" s="7"/>
      <c r="I47" s="1" t="s">
        <v>13</v>
      </c>
      <c r="J47" s="31">
        <f>SUM(J41:J46)+150</f>
        <v>605</v>
      </c>
      <c r="K47" s="31">
        <f>SUM(K41:K46)</f>
        <v>30.279999999999998</v>
      </c>
      <c r="L47" s="31">
        <f>SUM(L41:L46)</f>
        <v>20.270000000000003</v>
      </c>
      <c r="M47" s="31">
        <f>SUM(M41:M46)</f>
        <v>55.13</v>
      </c>
      <c r="N47" s="32">
        <f>SUM(N41:N46)</f>
        <v>540.26</v>
      </c>
    </row>
    <row r="48" spans="1:14" s="8" customFormat="1" x14ac:dyDescent="0.3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2"/>
    </row>
    <row r="49" spans="1:14" s="8" customFormat="1" x14ac:dyDescent="0.3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2"/>
    </row>
    <row r="50" spans="1:14" s="11" customFormat="1" x14ac:dyDescent="0.3">
      <c r="A50" s="10"/>
      <c r="B50" s="138" t="s">
        <v>21</v>
      </c>
      <c r="C50" s="138"/>
      <c r="D50" s="138"/>
      <c r="E50" s="138"/>
      <c r="F50" s="138"/>
      <c r="G50" s="138"/>
      <c r="H50" s="10"/>
      <c r="I50" s="140" t="s">
        <v>33</v>
      </c>
      <c r="J50" s="141"/>
      <c r="K50" s="141"/>
      <c r="L50" s="141"/>
      <c r="M50" s="141"/>
      <c r="N50" s="142"/>
    </row>
    <row r="51" spans="1:14" s="8" customFormat="1" ht="62.4" x14ac:dyDescent="0.3">
      <c r="A51" s="7"/>
      <c r="B51" s="6" t="s">
        <v>0</v>
      </c>
      <c r="C51" s="6" t="s">
        <v>1</v>
      </c>
      <c r="D51" s="137" t="s">
        <v>2</v>
      </c>
      <c r="E51" s="137"/>
      <c r="F51" s="137"/>
      <c r="G51" s="6" t="s">
        <v>3</v>
      </c>
      <c r="H51" s="7"/>
      <c r="I51" s="1" t="s">
        <v>0</v>
      </c>
      <c r="J51" s="6" t="s">
        <v>1</v>
      </c>
      <c r="K51" s="131" t="s">
        <v>2</v>
      </c>
      <c r="L51" s="132"/>
      <c r="M51" s="133"/>
      <c r="N51" s="6" t="s">
        <v>3</v>
      </c>
    </row>
    <row r="52" spans="1:14" s="8" customFormat="1" x14ac:dyDescent="0.3">
      <c r="A52" s="7"/>
      <c r="B52" s="1"/>
      <c r="C52" s="6"/>
      <c r="D52" s="6" t="s">
        <v>5</v>
      </c>
      <c r="E52" s="6" t="s">
        <v>4</v>
      </c>
      <c r="F52" s="6" t="s">
        <v>52</v>
      </c>
      <c r="G52" s="6"/>
      <c r="H52" s="7"/>
      <c r="I52" s="1"/>
      <c r="J52" s="6"/>
      <c r="K52" s="6" t="s">
        <v>5</v>
      </c>
      <c r="L52" s="6" t="s">
        <v>4</v>
      </c>
      <c r="M52" s="6" t="s">
        <v>52</v>
      </c>
      <c r="N52" s="22"/>
    </row>
    <row r="53" spans="1:14" s="8" customFormat="1" ht="3.75" hidden="1" customHeight="1" x14ac:dyDescent="0.3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2"/>
    </row>
    <row r="54" spans="1:14" s="8" customFormat="1" ht="31.2" x14ac:dyDescent="0.3">
      <c r="A54" s="7"/>
      <c r="B54" s="30" t="s">
        <v>82</v>
      </c>
      <c r="C54" s="6" t="s">
        <v>83</v>
      </c>
      <c r="D54" s="6">
        <v>40.299999999999997</v>
      </c>
      <c r="E54" s="6">
        <v>12.1</v>
      </c>
      <c r="F54" s="6">
        <v>36.5</v>
      </c>
      <c r="G54" s="22">
        <v>252</v>
      </c>
      <c r="H54" s="7"/>
      <c r="I54" s="30" t="s">
        <v>57</v>
      </c>
      <c r="J54" s="6" t="s">
        <v>58</v>
      </c>
      <c r="K54" s="6">
        <v>28.3</v>
      </c>
      <c r="L54" s="6">
        <v>32.4</v>
      </c>
      <c r="M54" s="6">
        <v>6.5</v>
      </c>
      <c r="N54" s="22">
        <v>430</v>
      </c>
    </row>
    <row r="55" spans="1:14" s="8" customFormat="1" x14ac:dyDescent="0.3">
      <c r="A55" s="7"/>
      <c r="B55" s="30" t="s">
        <v>6</v>
      </c>
      <c r="C55" s="6">
        <v>50</v>
      </c>
      <c r="D55" s="6">
        <v>3.8</v>
      </c>
      <c r="E55" s="6">
        <v>0.3</v>
      </c>
      <c r="F55" s="6">
        <v>20.7</v>
      </c>
      <c r="G55" s="6">
        <v>117</v>
      </c>
      <c r="H55" s="7"/>
      <c r="I55" s="30" t="s">
        <v>9</v>
      </c>
      <c r="J55" s="6">
        <v>150</v>
      </c>
      <c r="K55" s="6">
        <v>5.8</v>
      </c>
      <c r="L55" s="6">
        <v>5.7</v>
      </c>
      <c r="M55" s="6">
        <v>34</v>
      </c>
      <c r="N55" s="6">
        <v>210</v>
      </c>
    </row>
    <row r="56" spans="1:14" s="8" customFormat="1" x14ac:dyDescent="0.3">
      <c r="A56" s="7"/>
      <c r="B56" s="30" t="s">
        <v>16</v>
      </c>
      <c r="C56" s="6">
        <v>200</v>
      </c>
      <c r="D56" s="6">
        <v>0</v>
      </c>
      <c r="E56" s="6">
        <v>0</v>
      </c>
      <c r="F56" s="6">
        <v>14</v>
      </c>
      <c r="G56" s="6">
        <v>56</v>
      </c>
      <c r="H56" s="7"/>
      <c r="I56" s="30" t="s">
        <v>59</v>
      </c>
      <c r="J56" s="6">
        <v>200</v>
      </c>
      <c r="K56" s="6">
        <v>1.33</v>
      </c>
      <c r="L56" s="6">
        <v>1.5</v>
      </c>
      <c r="M56" s="6">
        <v>12.77</v>
      </c>
      <c r="N56" s="22">
        <v>149.1</v>
      </c>
    </row>
    <row r="57" spans="1:14" s="8" customFormat="1" x14ac:dyDescent="0.3">
      <c r="A57" s="7"/>
      <c r="B57" s="30" t="s">
        <v>7</v>
      </c>
      <c r="C57" s="6">
        <v>10</v>
      </c>
      <c r="D57" s="6">
        <v>0.08</v>
      </c>
      <c r="E57" s="6">
        <v>7.82</v>
      </c>
      <c r="F57" s="6">
        <v>0.06</v>
      </c>
      <c r="G57" s="6">
        <v>73.3</v>
      </c>
      <c r="H57" s="7"/>
      <c r="I57" s="30" t="s">
        <v>6</v>
      </c>
      <c r="J57" s="6">
        <v>50</v>
      </c>
      <c r="K57" s="6">
        <v>3.8</v>
      </c>
      <c r="L57" s="6">
        <v>0.3</v>
      </c>
      <c r="M57" s="6">
        <v>20.7</v>
      </c>
      <c r="N57" s="6">
        <v>117</v>
      </c>
    </row>
    <row r="58" spans="1:14" s="8" customFormat="1" x14ac:dyDescent="0.3">
      <c r="A58" s="7"/>
      <c r="B58" s="1"/>
      <c r="C58" s="6"/>
      <c r="D58" s="6"/>
      <c r="E58" s="6"/>
      <c r="F58" s="6"/>
      <c r="G58" s="6"/>
      <c r="H58" s="7"/>
      <c r="I58" s="1"/>
      <c r="J58" s="6"/>
      <c r="K58" s="6"/>
      <c r="L58" s="6"/>
      <c r="M58" s="6"/>
      <c r="N58" s="22"/>
    </row>
    <row r="59" spans="1:14" s="8" customFormat="1" x14ac:dyDescent="0.3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35"/>
      <c r="I59" s="1"/>
      <c r="J59" s="6"/>
      <c r="K59" s="6"/>
      <c r="L59" s="6"/>
      <c r="M59" s="6"/>
      <c r="N59" s="22"/>
    </row>
    <row r="60" spans="1:14" s="8" customFormat="1" x14ac:dyDescent="0.3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31">
        <v>600</v>
      </c>
      <c r="K60" s="31">
        <f>SUM(K54:K59)</f>
        <v>39.229999999999997</v>
      </c>
      <c r="L60" s="31">
        <f>SUM(L54:L59)</f>
        <v>39.9</v>
      </c>
      <c r="M60" s="31">
        <f>SUM(M54:M59)</f>
        <v>73.97</v>
      </c>
      <c r="N60" s="32">
        <f>SUM(N54:N59)</f>
        <v>906.1</v>
      </c>
    </row>
    <row r="61" spans="1:14" s="8" customFormat="1" x14ac:dyDescent="0.3">
      <c r="A61" s="7"/>
      <c r="B61" s="2"/>
      <c r="C61" s="3"/>
      <c r="D61" s="3"/>
      <c r="E61" s="3"/>
      <c r="F61" s="3"/>
      <c r="G61" s="3"/>
      <c r="H61" s="7"/>
      <c r="I61" s="9"/>
      <c r="J61" s="27"/>
      <c r="K61" s="27"/>
      <c r="L61" s="27"/>
      <c r="M61" s="27"/>
      <c r="N61" s="29"/>
    </row>
    <row r="62" spans="1:14" x14ac:dyDescent="0.3">
      <c r="I62" s="9"/>
      <c r="J62" s="27"/>
      <c r="K62" s="27"/>
      <c r="L62" s="27"/>
      <c r="M62" s="27"/>
      <c r="N62" s="29"/>
    </row>
  </sheetData>
  <mergeCells count="21">
    <mergeCell ref="K51:M51"/>
    <mergeCell ref="D51:F51"/>
    <mergeCell ref="I50:N50"/>
    <mergeCell ref="I37:N37"/>
    <mergeCell ref="B37:G37"/>
    <mergeCell ref="B50:G50"/>
    <mergeCell ref="D38:F38"/>
    <mergeCell ref="K38:M38"/>
    <mergeCell ref="B1:N1"/>
    <mergeCell ref="K15:M15"/>
    <mergeCell ref="K3:M3"/>
    <mergeCell ref="K27:M27"/>
    <mergeCell ref="D3:F3"/>
    <mergeCell ref="B14:G14"/>
    <mergeCell ref="I2:N2"/>
    <mergeCell ref="I14:N14"/>
    <mergeCell ref="I26:N26"/>
    <mergeCell ref="D15:F15"/>
    <mergeCell ref="B2:G2"/>
    <mergeCell ref="D27:F27"/>
    <mergeCell ref="B26:G2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I18" sqref="I18"/>
    </sheetView>
  </sheetViews>
  <sheetFormatPr defaultRowHeight="14.4" x14ac:dyDescent="0.3"/>
  <cols>
    <col min="2" max="2" width="25.44140625" customWidth="1"/>
    <col min="3" max="3" width="10.6640625" style="4" customWidth="1"/>
    <col min="4" max="5" width="9.109375" style="4"/>
    <col min="6" max="6" width="10.33203125" style="4" customWidth="1"/>
    <col min="7" max="7" width="12" style="4" customWidth="1"/>
    <col min="8" max="8" width="9.109375" style="43"/>
    <col min="9" max="9" width="22.33203125" style="5" customWidth="1"/>
    <col min="10" max="10" width="11" style="13" customWidth="1"/>
    <col min="11" max="12" width="9.109375" style="4"/>
    <col min="13" max="13" width="10.5546875" style="4" customWidth="1"/>
    <col min="14" max="14" width="14.109375" style="4" customWidth="1"/>
  </cols>
  <sheetData>
    <row r="1" spans="1:14" ht="31.5" customHeight="1" x14ac:dyDescent="0.3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20" customFormat="1" ht="15.6" x14ac:dyDescent="0.3">
      <c r="B2" s="145" t="s">
        <v>14</v>
      </c>
      <c r="C2" s="145"/>
      <c r="D2" s="145"/>
      <c r="E2" s="145"/>
      <c r="F2" s="145"/>
      <c r="G2" s="145"/>
      <c r="H2" s="37"/>
      <c r="I2" s="145" t="s">
        <v>23</v>
      </c>
      <c r="J2" s="145"/>
      <c r="K2" s="145"/>
      <c r="L2" s="145"/>
      <c r="M2" s="145"/>
      <c r="N2" s="145"/>
    </row>
    <row r="3" spans="1:14" s="14" customFormat="1" ht="62.4" x14ac:dyDescent="0.3">
      <c r="B3" s="6" t="s">
        <v>0</v>
      </c>
      <c r="C3" s="6" t="s">
        <v>1</v>
      </c>
      <c r="D3" s="144" t="s">
        <v>2</v>
      </c>
      <c r="E3" s="144"/>
      <c r="F3" s="144"/>
      <c r="G3" s="6" t="s">
        <v>3</v>
      </c>
      <c r="H3" s="38"/>
      <c r="I3" s="6" t="s">
        <v>0</v>
      </c>
      <c r="J3" s="6" t="s">
        <v>1</v>
      </c>
      <c r="K3" s="144" t="s">
        <v>2</v>
      </c>
      <c r="L3" s="144"/>
      <c r="M3" s="144"/>
      <c r="N3" s="6" t="s">
        <v>3</v>
      </c>
    </row>
    <row r="4" spans="1:14" s="14" customFormat="1" ht="15" customHeight="1" x14ac:dyDescent="0.3">
      <c r="B4" s="18"/>
      <c r="C4" s="6"/>
      <c r="D4" s="22" t="s">
        <v>5</v>
      </c>
      <c r="E4" s="22" t="s">
        <v>4</v>
      </c>
      <c r="F4" s="22" t="s">
        <v>52</v>
      </c>
      <c r="G4" s="22"/>
      <c r="H4" s="35"/>
      <c r="I4" s="18"/>
      <c r="J4" s="6"/>
      <c r="K4" s="22" t="s">
        <v>5</v>
      </c>
      <c r="L4" s="22" t="s">
        <v>4</v>
      </c>
      <c r="M4" s="22" t="s">
        <v>52</v>
      </c>
      <c r="N4" s="22"/>
    </row>
    <row r="5" spans="1:14" s="14" customFormat="1" ht="1.5" hidden="1" customHeight="1" x14ac:dyDescent="0.3">
      <c r="B5" s="18"/>
      <c r="C5" s="22"/>
      <c r="D5" s="22"/>
      <c r="E5" s="22"/>
      <c r="F5" s="22"/>
      <c r="G5" s="22"/>
      <c r="H5" s="39"/>
      <c r="I5" s="18"/>
      <c r="J5" s="22"/>
      <c r="K5" s="22"/>
      <c r="L5" s="22"/>
      <c r="M5" s="22"/>
      <c r="N5" s="22"/>
    </row>
    <row r="6" spans="1:14" s="14" customFormat="1" ht="46.8" x14ac:dyDescent="0.3">
      <c r="B6" s="33" t="s">
        <v>11</v>
      </c>
      <c r="C6" s="6">
        <v>150</v>
      </c>
      <c r="D6" s="6">
        <v>11.02</v>
      </c>
      <c r="E6" s="6">
        <v>22.73</v>
      </c>
      <c r="F6" s="6">
        <v>2.29</v>
      </c>
      <c r="G6" s="6">
        <v>263.86</v>
      </c>
      <c r="H6" s="39"/>
      <c r="I6" s="30" t="s">
        <v>85</v>
      </c>
      <c r="J6" s="6" t="s">
        <v>56</v>
      </c>
      <c r="K6" s="6">
        <v>44.851999999999997</v>
      </c>
      <c r="L6" s="6">
        <v>37.628999999999998</v>
      </c>
      <c r="M6" s="6">
        <v>32.939</v>
      </c>
      <c r="N6" s="22">
        <v>155.19999999999999</v>
      </c>
    </row>
    <row r="7" spans="1:14" s="14" customFormat="1" ht="15.6" x14ac:dyDescent="0.3">
      <c r="B7" s="30" t="s">
        <v>12</v>
      </c>
      <c r="C7" s="6">
        <v>60</v>
      </c>
      <c r="D7" s="6">
        <v>1.92</v>
      </c>
      <c r="E7" s="6">
        <v>0.12</v>
      </c>
      <c r="F7" s="6">
        <v>3.96</v>
      </c>
      <c r="G7" s="6">
        <v>24</v>
      </c>
      <c r="H7" s="39"/>
      <c r="I7" s="30" t="s">
        <v>30</v>
      </c>
      <c r="J7" s="6">
        <v>200</v>
      </c>
      <c r="K7" s="6">
        <v>3.8</v>
      </c>
      <c r="L7" s="6">
        <v>3.1</v>
      </c>
      <c r="M7" s="6">
        <v>25.17</v>
      </c>
      <c r="N7" s="6">
        <v>145</v>
      </c>
    </row>
    <row r="8" spans="1:14" s="14" customFormat="1" ht="15.6" x14ac:dyDescent="0.3">
      <c r="B8" s="30" t="s">
        <v>65</v>
      </c>
      <c r="C8" s="22">
        <v>200</v>
      </c>
      <c r="D8" s="22">
        <v>0.18</v>
      </c>
      <c r="E8" s="22">
        <v>0.18</v>
      </c>
      <c r="F8" s="22">
        <v>28.361999999999998</v>
      </c>
      <c r="G8" s="22">
        <v>116.91</v>
      </c>
      <c r="H8" s="40"/>
      <c r="I8" s="30" t="s">
        <v>6</v>
      </c>
      <c r="J8" s="6">
        <v>50</v>
      </c>
      <c r="K8" s="6">
        <v>3.8</v>
      </c>
      <c r="L8" s="6">
        <v>0.3</v>
      </c>
      <c r="M8" s="6">
        <v>20.7</v>
      </c>
      <c r="N8" s="6">
        <v>117</v>
      </c>
    </row>
    <row r="9" spans="1:14" s="14" customFormat="1" ht="15.6" x14ac:dyDescent="0.3">
      <c r="B9" s="30" t="s">
        <v>6</v>
      </c>
      <c r="C9" s="6">
        <v>50</v>
      </c>
      <c r="D9" s="6">
        <v>3.8</v>
      </c>
      <c r="E9" s="6">
        <v>0.3</v>
      </c>
      <c r="F9" s="6">
        <v>20.7</v>
      </c>
      <c r="G9" s="6">
        <v>117</v>
      </c>
      <c r="H9" s="40"/>
      <c r="I9" s="33" t="s">
        <v>7</v>
      </c>
      <c r="J9" s="22">
        <v>10</v>
      </c>
      <c r="K9" s="22">
        <v>0.08</v>
      </c>
      <c r="L9" s="22">
        <v>7.82</v>
      </c>
      <c r="M9" s="22">
        <v>0.06</v>
      </c>
      <c r="N9" s="22">
        <v>73.3</v>
      </c>
    </row>
    <row r="10" spans="1:14" s="14" customFormat="1" ht="15.6" x14ac:dyDescent="0.3">
      <c r="B10" s="33" t="s">
        <v>7</v>
      </c>
      <c r="C10" s="22">
        <v>10</v>
      </c>
      <c r="D10" s="22">
        <v>0.08</v>
      </c>
      <c r="E10" s="22">
        <v>7.82</v>
      </c>
      <c r="F10" s="22">
        <v>0.06</v>
      </c>
      <c r="G10" s="22">
        <v>73.3</v>
      </c>
      <c r="H10" s="39"/>
      <c r="I10" s="33" t="s">
        <v>36</v>
      </c>
      <c r="J10" s="6">
        <v>15</v>
      </c>
      <c r="K10" s="6">
        <v>3.8</v>
      </c>
      <c r="L10" s="6">
        <v>4.8</v>
      </c>
      <c r="M10" s="6">
        <v>0</v>
      </c>
      <c r="N10" s="22">
        <v>60</v>
      </c>
    </row>
    <row r="11" spans="1:14" s="14" customFormat="1" ht="15.6" x14ac:dyDescent="0.3">
      <c r="B11" s="18"/>
      <c r="C11" s="22"/>
      <c r="D11" s="22"/>
      <c r="E11" s="22"/>
      <c r="F11" s="22"/>
      <c r="G11" s="22"/>
      <c r="H11" s="39"/>
      <c r="I11" s="18"/>
      <c r="J11" s="22"/>
      <c r="K11" s="22"/>
      <c r="L11" s="22"/>
      <c r="M11" s="22"/>
      <c r="N11" s="22"/>
    </row>
    <row r="12" spans="1:14" s="14" customFormat="1" ht="15.6" x14ac:dyDescent="0.3">
      <c r="B12" s="18" t="s">
        <v>13</v>
      </c>
      <c r="C12" s="32">
        <f>SUM(C6:C11)</f>
        <v>470</v>
      </c>
      <c r="D12" s="32">
        <f>SUM(D6:D11)</f>
        <v>16.999999999999996</v>
      </c>
      <c r="E12" s="32">
        <f>SUM(E6:E11)</f>
        <v>31.150000000000002</v>
      </c>
      <c r="F12" s="32">
        <f>SUM(F6:F11)</f>
        <v>55.372</v>
      </c>
      <c r="G12" s="32">
        <f>SUM(G6:G11)</f>
        <v>595.06999999999994</v>
      </c>
      <c r="H12" s="39"/>
      <c r="I12" s="18" t="s">
        <v>13</v>
      </c>
      <c r="J12" s="32">
        <f>SUM(J6:J11)+142+22</f>
        <v>439</v>
      </c>
      <c r="K12" s="32">
        <f>SUM(K6:K11)</f>
        <v>56.331999999999987</v>
      </c>
      <c r="L12" s="32">
        <f>SUM(L6:L11)</f>
        <v>53.648999999999994</v>
      </c>
      <c r="M12" s="32">
        <f>SUM(M6:M11)</f>
        <v>78.869</v>
      </c>
      <c r="N12" s="32">
        <f>SUM(N6:N11)</f>
        <v>550.5</v>
      </c>
    </row>
    <row r="13" spans="1:14" s="14" customFormat="1" ht="15.6" x14ac:dyDescent="0.3">
      <c r="B13" s="18"/>
      <c r="C13" s="22"/>
      <c r="D13" s="22"/>
      <c r="E13" s="22"/>
      <c r="F13" s="22"/>
      <c r="G13" s="22"/>
      <c r="H13" s="39"/>
      <c r="I13" s="18"/>
      <c r="J13" s="22"/>
      <c r="K13" s="22"/>
      <c r="L13" s="22"/>
      <c r="M13" s="22"/>
      <c r="N13" s="22"/>
    </row>
    <row r="14" spans="1:14" s="20" customFormat="1" ht="15.6" x14ac:dyDescent="0.3">
      <c r="B14" s="145" t="s">
        <v>15</v>
      </c>
      <c r="C14" s="145"/>
      <c r="D14" s="145"/>
      <c r="E14" s="145"/>
      <c r="F14" s="145"/>
      <c r="G14" s="145"/>
      <c r="H14" s="41"/>
      <c r="I14" s="145" t="s">
        <v>28</v>
      </c>
      <c r="J14" s="145"/>
      <c r="K14" s="145"/>
      <c r="L14" s="145"/>
      <c r="M14" s="145"/>
      <c r="N14" s="145"/>
    </row>
    <row r="15" spans="1:14" s="14" customFormat="1" ht="62.4" x14ac:dyDescent="0.3">
      <c r="B15" s="6" t="s">
        <v>0</v>
      </c>
      <c r="C15" s="6" t="s">
        <v>1</v>
      </c>
      <c r="D15" s="144" t="s">
        <v>2</v>
      </c>
      <c r="E15" s="144"/>
      <c r="F15" s="144"/>
      <c r="G15" s="6" t="s">
        <v>3</v>
      </c>
      <c r="H15" s="38"/>
      <c r="I15" s="6" t="s">
        <v>0</v>
      </c>
      <c r="J15" s="6" t="s">
        <v>1</v>
      </c>
      <c r="K15" s="144" t="s">
        <v>2</v>
      </c>
      <c r="L15" s="144"/>
      <c r="M15" s="144"/>
      <c r="N15" s="6" t="s">
        <v>3</v>
      </c>
    </row>
    <row r="16" spans="1:14" s="14" customFormat="1" ht="15.6" x14ac:dyDescent="0.3">
      <c r="B16" s="18"/>
      <c r="C16" s="6"/>
      <c r="D16" s="22" t="s">
        <v>5</v>
      </c>
      <c r="E16" s="22" t="s">
        <v>4</v>
      </c>
      <c r="F16" s="22" t="s">
        <v>52</v>
      </c>
      <c r="G16" s="22"/>
      <c r="H16" s="35"/>
      <c r="I16" s="18"/>
      <c r="J16" s="6"/>
      <c r="K16" s="22" t="s">
        <v>5</v>
      </c>
      <c r="L16" s="22" t="s">
        <v>4</v>
      </c>
      <c r="M16" s="22" t="s">
        <v>52</v>
      </c>
      <c r="N16" s="22"/>
    </row>
    <row r="17" spans="2:14" s="14" customFormat="1" ht="3" hidden="1" customHeight="1" x14ac:dyDescent="0.3">
      <c r="B17" s="18"/>
      <c r="C17" s="22"/>
      <c r="D17" s="22"/>
      <c r="E17" s="22"/>
      <c r="F17" s="22"/>
      <c r="G17" s="22"/>
      <c r="H17" s="39"/>
      <c r="I17" s="18"/>
      <c r="J17" s="22"/>
      <c r="K17" s="22"/>
      <c r="L17" s="22"/>
      <c r="M17" s="22"/>
      <c r="N17" s="22"/>
    </row>
    <row r="18" spans="2:14" s="14" customFormat="1" ht="31.2" x14ac:dyDescent="0.3">
      <c r="B18" s="30" t="s">
        <v>82</v>
      </c>
      <c r="C18" s="6" t="s">
        <v>83</v>
      </c>
      <c r="D18" s="6">
        <v>40.299999999999997</v>
      </c>
      <c r="E18" s="6">
        <v>12.1</v>
      </c>
      <c r="F18" s="6">
        <v>36.5</v>
      </c>
      <c r="G18" s="22">
        <v>252</v>
      </c>
      <c r="H18" s="41"/>
      <c r="I18" s="33" t="s">
        <v>24</v>
      </c>
      <c r="J18" s="6">
        <v>80</v>
      </c>
      <c r="K18" s="6">
        <v>10.6</v>
      </c>
      <c r="L18" s="6">
        <v>15.28</v>
      </c>
      <c r="M18" s="6">
        <v>36.96</v>
      </c>
      <c r="N18" s="6">
        <v>255.68</v>
      </c>
    </row>
    <row r="19" spans="2:14" s="14" customFormat="1" ht="15.6" x14ac:dyDescent="0.3">
      <c r="B19" s="30" t="s">
        <v>6</v>
      </c>
      <c r="C19" s="6">
        <v>50</v>
      </c>
      <c r="D19" s="6">
        <v>3.8</v>
      </c>
      <c r="E19" s="6">
        <v>0.3</v>
      </c>
      <c r="F19" s="6">
        <v>20.7</v>
      </c>
      <c r="G19" s="6">
        <v>117</v>
      </c>
      <c r="H19" s="39"/>
      <c r="I19" s="30" t="s">
        <v>46</v>
      </c>
      <c r="J19" s="22">
        <v>200</v>
      </c>
      <c r="K19" s="22">
        <v>7.5359999999999996</v>
      </c>
      <c r="L19" s="22">
        <v>5.9589999999999996</v>
      </c>
      <c r="M19" s="22">
        <v>48.030999999999999</v>
      </c>
      <c r="N19" s="22">
        <v>276.11</v>
      </c>
    </row>
    <row r="20" spans="2:14" s="14" customFormat="1" ht="15.6" x14ac:dyDescent="0.3">
      <c r="B20" s="3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39"/>
      <c r="I20" s="33" t="s">
        <v>37</v>
      </c>
      <c r="J20" s="6">
        <v>200</v>
      </c>
      <c r="K20" s="6">
        <v>1.33</v>
      </c>
      <c r="L20" s="6">
        <v>1.5</v>
      </c>
      <c r="M20" s="6">
        <v>12.77</v>
      </c>
      <c r="N20" s="22">
        <v>149.1</v>
      </c>
    </row>
    <row r="21" spans="2:14" s="14" customFormat="1" ht="15.6" x14ac:dyDescent="0.3">
      <c r="B21" s="30" t="s">
        <v>7</v>
      </c>
      <c r="C21" s="6">
        <v>10</v>
      </c>
      <c r="D21" s="6">
        <v>0.08</v>
      </c>
      <c r="E21" s="6">
        <v>7.82</v>
      </c>
      <c r="F21" s="6">
        <v>0.06</v>
      </c>
      <c r="G21" s="6">
        <v>73.3</v>
      </c>
      <c r="H21" s="39"/>
      <c r="I21" s="30" t="s">
        <v>6</v>
      </c>
      <c r="J21" s="6">
        <v>50</v>
      </c>
      <c r="K21" s="6">
        <v>3.8</v>
      </c>
      <c r="L21" s="6">
        <v>0.3</v>
      </c>
      <c r="M21" s="6">
        <v>20.7</v>
      </c>
      <c r="N21" s="6">
        <v>117</v>
      </c>
    </row>
    <row r="22" spans="2:14" s="14" customFormat="1" ht="15.6" x14ac:dyDescent="0.3">
      <c r="B22" s="18"/>
      <c r="C22" s="22"/>
      <c r="D22" s="22"/>
      <c r="E22" s="22"/>
      <c r="F22" s="22"/>
      <c r="G22" s="22"/>
      <c r="H22" s="39"/>
      <c r="I22" s="30" t="s">
        <v>12</v>
      </c>
      <c r="J22" s="6">
        <v>60</v>
      </c>
      <c r="K22" s="6">
        <v>1.92</v>
      </c>
      <c r="L22" s="6">
        <v>0.12</v>
      </c>
      <c r="M22" s="6">
        <v>3.96</v>
      </c>
      <c r="N22" s="6">
        <v>24</v>
      </c>
    </row>
    <row r="23" spans="2:14" s="14" customFormat="1" ht="15.6" x14ac:dyDescent="0.3">
      <c r="B23" s="18" t="s">
        <v>13</v>
      </c>
      <c r="C23" s="32">
        <f>SUM(C18:C22)+170</f>
        <v>430</v>
      </c>
      <c r="D23" s="32">
        <v>42.18</v>
      </c>
      <c r="E23" s="32">
        <f>SUM(E18:E22)</f>
        <v>20.22</v>
      </c>
      <c r="F23" s="32">
        <f>SUM(F18:F22)</f>
        <v>71.260000000000005</v>
      </c>
      <c r="G23" s="32">
        <f>SUM(G18:G22)</f>
        <v>498.3</v>
      </c>
      <c r="H23" s="40"/>
      <c r="I23" s="18" t="s">
        <v>13</v>
      </c>
      <c r="J23" s="32">
        <f>SUM(J18:J22)</f>
        <v>590</v>
      </c>
      <c r="K23" s="32">
        <f>SUM(K18:K22)</f>
        <v>25.186</v>
      </c>
      <c r="L23" s="32">
        <f>SUM(L18:L22)</f>
        <v>23.158999999999999</v>
      </c>
      <c r="M23" s="32">
        <f>SUM(M18:M22)</f>
        <v>122.42099999999999</v>
      </c>
      <c r="N23" s="32">
        <f>SUM(N18:N22)</f>
        <v>821.89</v>
      </c>
    </row>
    <row r="24" spans="2:14" s="14" customFormat="1" ht="15.6" x14ac:dyDescent="0.3">
      <c r="B24" s="18"/>
      <c r="C24" s="22"/>
      <c r="D24" s="22"/>
      <c r="E24" s="22"/>
      <c r="F24" s="22"/>
      <c r="G24" s="22"/>
      <c r="H24" s="39"/>
      <c r="I24" s="18"/>
      <c r="J24" s="22"/>
      <c r="K24" s="22"/>
      <c r="L24" s="22"/>
      <c r="M24" s="22"/>
      <c r="N24" s="22"/>
    </row>
    <row r="25" spans="2:14" s="20" customFormat="1" ht="15.6" x14ac:dyDescent="0.3">
      <c r="B25" s="145" t="s">
        <v>17</v>
      </c>
      <c r="C25" s="145"/>
      <c r="D25" s="145"/>
      <c r="E25" s="145"/>
      <c r="F25" s="145"/>
      <c r="G25" s="145"/>
      <c r="H25" s="41"/>
      <c r="I25" s="145" t="s">
        <v>29</v>
      </c>
      <c r="J25" s="145"/>
      <c r="K25" s="145"/>
      <c r="L25" s="145"/>
      <c r="M25" s="145"/>
      <c r="N25" s="145"/>
    </row>
    <row r="26" spans="2:14" s="14" customFormat="1" ht="62.4" x14ac:dyDescent="0.3">
      <c r="B26" s="6" t="s">
        <v>0</v>
      </c>
      <c r="C26" s="6" t="s">
        <v>1</v>
      </c>
      <c r="D26" s="144" t="s">
        <v>2</v>
      </c>
      <c r="E26" s="144"/>
      <c r="F26" s="144"/>
      <c r="G26" s="6" t="s">
        <v>3</v>
      </c>
      <c r="H26" s="38"/>
      <c r="I26" s="6" t="s">
        <v>0</v>
      </c>
      <c r="J26" s="6" t="s">
        <v>1</v>
      </c>
      <c r="K26" s="144" t="s">
        <v>2</v>
      </c>
      <c r="L26" s="144"/>
      <c r="M26" s="144"/>
      <c r="N26" s="6" t="s">
        <v>3</v>
      </c>
    </row>
    <row r="27" spans="2:14" s="14" customFormat="1" ht="15.6" x14ac:dyDescent="0.3">
      <c r="B27" s="18"/>
      <c r="C27" s="6"/>
      <c r="D27" s="22" t="s">
        <v>5</v>
      </c>
      <c r="E27" s="22" t="s">
        <v>4</v>
      </c>
      <c r="F27" s="22" t="s">
        <v>52</v>
      </c>
      <c r="G27" s="22"/>
      <c r="H27" s="35"/>
      <c r="I27" s="18"/>
      <c r="J27" s="6"/>
      <c r="K27" s="22" t="s">
        <v>5</v>
      </c>
      <c r="L27" s="22" t="s">
        <v>4</v>
      </c>
      <c r="M27" s="22" t="s">
        <v>52</v>
      </c>
      <c r="N27" s="22"/>
    </row>
    <row r="28" spans="2:14" s="14" customFormat="1" ht="21.75" hidden="1" customHeight="1" x14ac:dyDescent="0.3">
      <c r="B28" s="18"/>
      <c r="C28" s="22"/>
      <c r="D28" s="22"/>
      <c r="E28" s="22"/>
      <c r="F28" s="22"/>
      <c r="G28" s="22"/>
      <c r="H28" s="39"/>
      <c r="I28" s="18"/>
      <c r="J28" s="22"/>
      <c r="K28" s="22"/>
      <c r="L28" s="22"/>
      <c r="M28" s="22"/>
      <c r="N28" s="22"/>
    </row>
    <row r="29" spans="2:14" s="14" customFormat="1" ht="15.6" hidden="1" x14ac:dyDescent="0.3">
      <c r="B29" s="36"/>
      <c r="C29" s="22"/>
      <c r="D29" s="22"/>
      <c r="E29" s="22"/>
      <c r="F29" s="22"/>
      <c r="G29" s="22"/>
      <c r="H29" s="39"/>
      <c r="I29" s="18"/>
      <c r="J29" s="22"/>
      <c r="K29" s="22"/>
      <c r="L29" s="22"/>
      <c r="M29" s="22"/>
      <c r="N29" s="22"/>
    </row>
    <row r="30" spans="2:14" s="14" customFormat="1" ht="46.8" x14ac:dyDescent="0.3">
      <c r="B30" s="30" t="s">
        <v>60</v>
      </c>
      <c r="C30" s="22">
        <v>265</v>
      </c>
      <c r="D30" s="22">
        <v>8.2810000000000006</v>
      </c>
      <c r="E30" s="22">
        <v>9.0180000000000007</v>
      </c>
      <c r="F30" s="22">
        <v>38.558999999999997</v>
      </c>
      <c r="G30" s="22">
        <v>269.33</v>
      </c>
      <c r="H30" s="39"/>
      <c r="I30" s="30" t="s">
        <v>61</v>
      </c>
      <c r="J30" s="22">
        <v>265</v>
      </c>
      <c r="K30" s="22">
        <v>6.3</v>
      </c>
      <c r="L30" s="22">
        <v>7.09</v>
      </c>
      <c r="M30" s="22">
        <v>44.8</v>
      </c>
      <c r="N30" s="22">
        <v>269</v>
      </c>
    </row>
    <row r="31" spans="2:14" s="14" customFormat="1" ht="15.6" x14ac:dyDescent="0.3">
      <c r="B31" s="33" t="s">
        <v>18</v>
      </c>
      <c r="C31" s="6">
        <v>200</v>
      </c>
      <c r="D31" s="6">
        <v>1.33</v>
      </c>
      <c r="E31" s="6">
        <v>1.5</v>
      </c>
      <c r="F31" s="6">
        <v>12.77</v>
      </c>
      <c r="G31" s="22">
        <v>149.1</v>
      </c>
      <c r="H31" s="40"/>
      <c r="I31" s="33" t="s">
        <v>16</v>
      </c>
      <c r="J31" s="6">
        <v>200</v>
      </c>
      <c r="K31" s="6">
        <v>0</v>
      </c>
      <c r="L31" s="6">
        <v>0</v>
      </c>
      <c r="M31" s="6">
        <v>14</v>
      </c>
      <c r="N31" s="6">
        <v>56</v>
      </c>
    </row>
    <row r="32" spans="2:14" s="14" customFormat="1" ht="15.6" x14ac:dyDescent="0.3">
      <c r="B32" s="33" t="s">
        <v>6</v>
      </c>
      <c r="C32" s="6">
        <v>25</v>
      </c>
      <c r="D32" s="6">
        <v>1.9</v>
      </c>
      <c r="E32" s="6">
        <v>0.15</v>
      </c>
      <c r="F32" s="6">
        <v>10.35</v>
      </c>
      <c r="G32" s="22">
        <v>58.5</v>
      </c>
      <c r="H32" s="39"/>
      <c r="I32" s="30" t="s">
        <v>6</v>
      </c>
      <c r="J32" s="6">
        <v>25</v>
      </c>
      <c r="K32" s="6">
        <v>1.9</v>
      </c>
      <c r="L32" s="6">
        <v>0.15</v>
      </c>
      <c r="M32" s="6">
        <v>10.35</v>
      </c>
      <c r="N32" s="22">
        <v>58.5</v>
      </c>
    </row>
    <row r="33" spans="2:14" s="14" customFormat="1" ht="15.6" x14ac:dyDescent="0.3">
      <c r="B33" s="30" t="s">
        <v>7</v>
      </c>
      <c r="C33" s="6">
        <v>10</v>
      </c>
      <c r="D33" s="6">
        <v>0.08</v>
      </c>
      <c r="E33" s="6">
        <v>7.82</v>
      </c>
      <c r="F33" s="6">
        <v>0.06</v>
      </c>
      <c r="G33" s="6">
        <v>73.3</v>
      </c>
      <c r="H33" s="40"/>
      <c r="I33" s="33" t="s">
        <v>36</v>
      </c>
      <c r="J33" s="6">
        <v>15</v>
      </c>
      <c r="K33" s="6">
        <v>3.8</v>
      </c>
      <c r="L33" s="6">
        <v>4.8</v>
      </c>
      <c r="M33" s="6">
        <v>0</v>
      </c>
      <c r="N33" s="22">
        <v>60</v>
      </c>
    </row>
    <row r="34" spans="2:14" s="14" customFormat="1" ht="15.6" x14ac:dyDescent="0.3">
      <c r="B34" s="18"/>
      <c r="C34" s="22"/>
      <c r="D34" s="22"/>
      <c r="E34" s="22"/>
      <c r="F34" s="22"/>
      <c r="G34" s="22"/>
      <c r="H34" s="39"/>
      <c r="I34" s="18"/>
      <c r="J34" s="22"/>
      <c r="K34" s="22"/>
      <c r="L34" s="22"/>
      <c r="M34" s="22"/>
      <c r="N34" s="22"/>
    </row>
    <row r="35" spans="2:14" s="14" customFormat="1" ht="15.6" x14ac:dyDescent="0.3">
      <c r="B35" s="18" t="s">
        <v>13</v>
      </c>
      <c r="C35" s="22">
        <f>SUM(C30:C34)</f>
        <v>500</v>
      </c>
      <c r="D35" s="22">
        <v>12.646000000000001</v>
      </c>
      <c r="E35" s="22">
        <v>20.340000000000003</v>
      </c>
      <c r="F35" s="22">
        <v>66.75800000000001</v>
      </c>
      <c r="G35" s="22">
        <v>449.39500000000004</v>
      </c>
      <c r="H35" s="39"/>
      <c r="I35" s="18" t="s">
        <v>13</v>
      </c>
      <c r="J35" s="32">
        <f>SUM(J30:J34)</f>
        <v>505</v>
      </c>
      <c r="K35" s="32">
        <f>SUM(K30:K34)</f>
        <v>12</v>
      </c>
      <c r="L35" s="32">
        <f>SUM(L30:L34)</f>
        <v>12.04</v>
      </c>
      <c r="M35" s="32">
        <f>SUM(M30:M34)</f>
        <v>69.149999999999991</v>
      </c>
      <c r="N35" s="32">
        <f>SUM(N30:N34)</f>
        <v>443.5</v>
      </c>
    </row>
    <row r="36" spans="2:14" s="14" customFormat="1" ht="15.6" x14ac:dyDescent="0.3">
      <c r="B36" s="18"/>
      <c r="C36" s="22"/>
      <c r="D36" s="22"/>
      <c r="E36" s="22"/>
      <c r="F36" s="22"/>
      <c r="G36" s="22"/>
      <c r="H36" s="39"/>
      <c r="I36" s="18"/>
      <c r="J36" s="22"/>
      <c r="K36" s="22"/>
      <c r="L36" s="22"/>
      <c r="M36" s="22"/>
      <c r="N36" s="22"/>
    </row>
    <row r="37" spans="2:14" s="20" customFormat="1" ht="15.6" x14ac:dyDescent="0.3">
      <c r="B37" s="145" t="s">
        <v>19</v>
      </c>
      <c r="C37" s="145"/>
      <c r="D37" s="145"/>
      <c r="E37" s="145"/>
      <c r="F37" s="145"/>
      <c r="G37" s="145"/>
      <c r="H37" s="41"/>
      <c r="I37" s="145" t="s">
        <v>31</v>
      </c>
      <c r="J37" s="145"/>
      <c r="K37" s="145"/>
      <c r="L37" s="145"/>
      <c r="M37" s="145"/>
      <c r="N37" s="145"/>
    </row>
    <row r="38" spans="2:14" s="14" customFormat="1" ht="62.4" x14ac:dyDescent="0.3">
      <c r="B38" s="6" t="s">
        <v>0</v>
      </c>
      <c r="C38" s="6" t="s">
        <v>1</v>
      </c>
      <c r="D38" s="144" t="s">
        <v>2</v>
      </c>
      <c r="E38" s="144"/>
      <c r="F38" s="144"/>
      <c r="G38" s="6" t="s">
        <v>3</v>
      </c>
      <c r="H38" s="38"/>
      <c r="I38" s="6" t="s">
        <v>0</v>
      </c>
      <c r="J38" s="6" t="s">
        <v>1</v>
      </c>
      <c r="K38" s="144" t="s">
        <v>2</v>
      </c>
      <c r="L38" s="144"/>
      <c r="M38" s="144"/>
      <c r="N38" s="6" t="s">
        <v>3</v>
      </c>
    </row>
    <row r="39" spans="2:14" s="14" customFormat="1" ht="15.6" x14ac:dyDescent="0.3">
      <c r="B39" s="18"/>
      <c r="C39" s="6"/>
      <c r="D39" s="22" t="s">
        <v>5</v>
      </c>
      <c r="E39" s="22" t="s">
        <v>4</v>
      </c>
      <c r="F39" s="22" t="s">
        <v>52</v>
      </c>
      <c r="G39" s="22"/>
      <c r="H39" s="35"/>
      <c r="I39" s="18"/>
      <c r="J39" s="6"/>
      <c r="K39" s="22" t="s">
        <v>5</v>
      </c>
      <c r="L39" s="22" t="s">
        <v>4</v>
      </c>
      <c r="M39" s="22" t="s">
        <v>52</v>
      </c>
      <c r="N39" s="22"/>
    </row>
    <row r="40" spans="2:14" s="14" customFormat="1" ht="0.75" customHeight="1" x14ac:dyDescent="0.3">
      <c r="B40" s="18"/>
      <c r="C40" s="22"/>
      <c r="D40" s="22"/>
      <c r="E40" s="22"/>
      <c r="F40" s="22"/>
      <c r="G40" s="22"/>
      <c r="H40" s="39"/>
      <c r="I40" s="18"/>
      <c r="J40" s="22"/>
      <c r="K40" s="22"/>
      <c r="L40" s="22"/>
      <c r="M40" s="22"/>
      <c r="N40" s="22"/>
    </row>
    <row r="41" spans="2:14" s="14" customFormat="1" ht="17.25" customHeight="1" x14ac:dyDescent="0.3">
      <c r="B41" s="18"/>
      <c r="C41" s="22"/>
      <c r="D41" s="22"/>
      <c r="E41" s="22"/>
      <c r="F41" s="22"/>
      <c r="G41" s="22"/>
      <c r="H41" s="39"/>
      <c r="I41" s="33" t="s">
        <v>11</v>
      </c>
      <c r="J41" s="6">
        <v>150</v>
      </c>
      <c r="K41" s="6">
        <v>11.02</v>
      </c>
      <c r="L41" s="6">
        <v>22.73</v>
      </c>
      <c r="M41" s="6">
        <v>2.29</v>
      </c>
      <c r="N41" s="6">
        <v>263.86</v>
      </c>
    </row>
    <row r="42" spans="2:14" s="14" customFormat="1" ht="15.6" x14ac:dyDescent="0.3">
      <c r="B42" s="33" t="s">
        <v>38</v>
      </c>
      <c r="C42" s="12">
        <v>86</v>
      </c>
      <c r="D42" s="22">
        <v>18.399999999999999</v>
      </c>
      <c r="E42" s="22">
        <v>17.8</v>
      </c>
      <c r="F42" s="22">
        <v>11.05</v>
      </c>
      <c r="G42" s="22">
        <v>279</v>
      </c>
      <c r="H42" s="41"/>
      <c r="I42" s="30" t="s">
        <v>49</v>
      </c>
      <c r="J42" s="6">
        <v>100</v>
      </c>
      <c r="K42" s="6">
        <v>0.5</v>
      </c>
      <c r="L42" s="6">
        <v>2</v>
      </c>
      <c r="M42" s="6">
        <v>3.25</v>
      </c>
      <c r="N42" s="22">
        <v>32.799999999999997</v>
      </c>
    </row>
    <row r="43" spans="2:14" s="14" customFormat="1" ht="15.6" x14ac:dyDescent="0.3">
      <c r="B43" s="30" t="s">
        <v>9</v>
      </c>
      <c r="C43" s="6">
        <v>150</v>
      </c>
      <c r="D43" s="6">
        <v>5.8</v>
      </c>
      <c r="E43" s="6">
        <v>5.7</v>
      </c>
      <c r="F43" s="6">
        <v>34</v>
      </c>
      <c r="G43" s="6">
        <v>210</v>
      </c>
      <c r="H43" s="39"/>
      <c r="I43" s="33" t="s">
        <v>37</v>
      </c>
      <c r="J43" s="6">
        <v>200</v>
      </c>
      <c r="K43" s="6">
        <v>1.33</v>
      </c>
      <c r="L43" s="6">
        <v>1.5</v>
      </c>
      <c r="M43" s="6">
        <v>12.77</v>
      </c>
      <c r="N43" s="22">
        <v>149.1</v>
      </c>
    </row>
    <row r="44" spans="2:14" s="14" customFormat="1" ht="15.6" x14ac:dyDescent="0.3">
      <c r="B44" s="30" t="s">
        <v>59</v>
      </c>
      <c r="C44" s="6">
        <v>200</v>
      </c>
      <c r="D44" s="6">
        <v>1.33</v>
      </c>
      <c r="E44" s="6">
        <v>1.5</v>
      </c>
      <c r="F44" s="6">
        <v>12.77</v>
      </c>
      <c r="G44" s="22">
        <v>149.1</v>
      </c>
      <c r="H44" s="39"/>
      <c r="I44" s="33" t="s">
        <v>6</v>
      </c>
      <c r="J44" s="6">
        <v>25</v>
      </c>
      <c r="K44" s="6">
        <v>1.9</v>
      </c>
      <c r="L44" s="6">
        <v>0.15</v>
      </c>
      <c r="M44" s="6">
        <v>10.35</v>
      </c>
      <c r="N44" s="22">
        <v>58.5</v>
      </c>
    </row>
    <row r="45" spans="2:14" s="14" customFormat="1" ht="15.6" x14ac:dyDescent="0.3">
      <c r="B45" s="33" t="s">
        <v>6</v>
      </c>
      <c r="C45" s="6">
        <v>50</v>
      </c>
      <c r="D45" s="6">
        <v>3.8</v>
      </c>
      <c r="E45" s="6">
        <v>0.3</v>
      </c>
      <c r="F45" s="6">
        <v>20.7</v>
      </c>
      <c r="G45" s="6">
        <v>117</v>
      </c>
      <c r="H45" s="39"/>
      <c r="I45" s="18"/>
      <c r="J45" s="22"/>
      <c r="K45" s="22"/>
      <c r="L45" s="22"/>
      <c r="M45" s="22"/>
      <c r="N45" s="22"/>
    </row>
    <row r="46" spans="2:14" s="14" customFormat="1" ht="15.6" x14ac:dyDescent="0.3">
      <c r="B46" s="30" t="s">
        <v>47</v>
      </c>
      <c r="C46" s="22">
        <v>75</v>
      </c>
      <c r="D46" s="22">
        <v>0.6</v>
      </c>
      <c r="E46" s="22">
        <v>0</v>
      </c>
      <c r="F46" s="22">
        <v>1.3</v>
      </c>
      <c r="G46" s="22">
        <v>9.8000000000000007</v>
      </c>
      <c r="H46" s="39"/>
      <c r="I46" s="18" t="s">
        <v>13</v>
      </c>
      <c r="J46" s="32">
        <f>SUM(J41:J45)</f>
        <v>475</v>
      </c>
      <c r="K46" s="32">
        <f>SUM(K41:K45)</f>
        <v>14.75</v>
      </c>
      <c r="L46" s="32">
        <f>SUM(L41:L45)</f>
        <v>26.38</v>
      </c>
      <c r="M46" s="32">
        <f>SUM(M41:M45)</f>
        <v>28.659999999999997</v>
      </c>
      <c r="N46" s="32">
        <f>SUM(N41:N45)</f>
        <v>504.26</v>
      </c>
    </row>
    <row r="47" spans="2:14" s="14" customFormat="1" ht="15.6" x14ac:dyDescent="0.3">
      <c r="B47" s="30" t="s">
        <v>8</v>
      </c>
      <c r="C47" s="6">
        <v>15</v>
      </c>
      <c r="D47" s="6">
        <v>3.8</v>
      </c>
      <c r="E47" s="6">
        <v>4.8</v>
      </c>
      <c r="F47" s="6">
        <v>0</v>
      </c>
      <c r="G47" s="22">
        <v>60</v>
      </c>
      <c r="H47" s="39"/>
      <c r="I47" s="18"/>
      <c r="J47" s="22"/>
      <c r="K47" s="22"/>
      <c r="L47" s="22"/>
      <c r="M47" s="22"/>
      <c r="N47" s="22"/>
    </row>
    <row r="48" spans="2:14" s="14" customFormat="1" ht="15.6" x14ac:dyDescent="0.3">
      <c r="B48" s="18" t="s">
        <v>13</v>
      </c>
      <c r="C48" s="22">
        <f>SUM(C42:C47)</f>
        <v>576</v>
      </c>
      <c r="D48" s="22">
        <v>23.332000000000001</v>
      </c>
      <c r="E48" s="22">
        <v>17.414999999999999</v>
      </c>
      <c r="F48" s="22">
        <v>75.42</v>
      </c>
      <c r="G48" s="22">
        <v>574.93000000000006</v>
      </c>
      <c r="H48" s="39"/>
      <c r="I48" s="18"/>
      <c r="J48" s="22"/>
      <c r="K48" s="22"/>
      <c r="L48" s="22"/>
      <c r="M48" s="22"/>
      <c r="N48" s="22"/>
    </row>
    <row r="49" spans="2:14" s="20" customFormat="1" ht="26.25" customHeight="1" x14ac:dyDescent="0.3">
      <c r="B49" s="145" t="s">
        <v>21</v>
      </c>
      <c r="C49" s="145"/>
      <c r="D49" s="145"/>
      <c r="E49" s="145"/>
      <c r="F49" s="145"/>
      <c r="G49" s="145"/>
      <c r="H49" s="41"/>
      <c r="I49" s="145" t="s">
        <v>33</v>
      </c>
      <c r="J49" s="145"/>
      <c r="K49" s="145"/>
      <c r="L49" s="145"/>
      <c r="M49" s="145"/>
      <c r="N49" s="145"/>
    </row>
    <row r="50" spans="2:14" s="14" customFormat="1" ht="62.4" x14ac:dyDescent="0.3">
      <c r="B50" s="6" t="s">
        <v>0</v>
      </c>
      <c r="C50" s="6" t="s">
        <v>1</v>
      </c>
      <c r="D50" s="144" t="s">
        <v>2</v>
      </c>
      <c r="E50" s="144"/>
      <c r="F50" s="144"/>
      <c r="G50" s="6" t="s">
        <v>3</v>
      </c>
      <c r="H50" s="38"/>
      <c r="I50" s="6" t="s">
        <v>0</v>
      </c>
      <c r="J50" s="6" t="s">
        <v>1</v>
      </c>
      <c r="K50" s="144" t="s">
        <v>2</v>
      </c>
      <c r="L50" s="144"/>
      <c r="M50" s="144"/>
      <c r="N50" s="6" t="s">
        <v>3</v>
      </c>
    </row>
    <row r="51" spans="2:14" s="14" customFormat="1" ht="15.6" x14ac:dyDescent="0.3">
      <c r="B51" s="18"/>
      <c r="C51" s="6"/>
      <c r="D51" s="22" t="s">
        <v>5</v>
      </c>
      <c r="E51" s="22" t="s">
        <v>4</v>
      </c>
      <c r="F51" s="22" t="s">
        <v>52</v>
      </c>
      <c r="G51" s="22"/>
      <c r="H51" s="35"/>
      <c r="I51" s="18"/>
      <c r="J51" s="6"/>
      <c r="K51" s="22" t="s">
        <v>5</v>
      </c>
      <c r="L51" s="22" t="s">
        <v>4</v>
      </c>
      <c r="M51" s="22" t="s">
        <v>52</v>
      </c>
      <c r="N51" s="22"/>
    </row>
    <row r="52" spans="2:14" s="14" customFormat="1" ht="1.5" customHeight="1" x14ac:dyDescent="0.3">
      <c r="B52" s="18"/>
      <c r="C52" s="22"/>
      <c r="D52" s="22"/>
      <c r="E52" s="22"/>
      <c r="F52" s="22"/>
      <c r="G52" s="22"/>
      <c r="H52" s="39"/>
      <c r="I52" s="18"/>
      <c r="J52" s="22"/>
      <c r="K52" s="22"/>
      <c r="L52" s="22"/>
      <c r="M52" s="22"/>
      <c r="N52" s="22"/>
    </row>
    <row r="53" spans="2:14" s="14" customFormat="1" ht="31.2" x14ac:dyDescent="0.3">
      <c r="B53" s="30" t="s">
        <v>22</v>
      </c>
      <c r="C53" s="26">
        <v>80</v>
      </c>
      <c r="D53" s="6">
        <v>10.5</v>
      </c>
      <c r="E53" s="6">
        <v>17.8</v>
      </c>
      <c r="F53" s="6">
        <v>1.2</v>
      </c>
      <c r="G53" s="6">
        <v>205</v>
      </c>
      <c r="H53" s="39"/>
      <c r="I53" s="33" t="s">
        <v>62</v>
      </c>
      <c r="J53" s="12">
        <v>78</v>
      </c>
      <c r="K53" s="22">
        <v>14.8</v>
      </c>
      <c r="L53" s="22">
        <v>5.4</v>
      </c>
      <c r="M53" s="22">
        <v>15.5</v>
      </c>
      <c r="N53" s="22">
        <v>165</v>
      </c>
    </row>
    <row r="54" spans="2:14" s="14" customFormat="1" ht="15.6" x14ac:dyDescent="0.3">
      <c r="B54" s="30" t="s">
        <v>53</v>
      </c>
      <c r="C54" s="6">
        <v>150</v>
      </c>
      <c r="D54" s="6">
        <v>4.5</v>
      </c>
      <c r="E54" s="6">
        <v>5.0999999999999996</v>
      </c>
      <c r="F54" s="6">
        <v>21.9</v>
      </c>
      <c r="G54" s="6">
        <v>151</v>
      </c>
      <c r="H54" s="39"/>
      <c r="I54" s="30" t="s">
        <v>41</v>
      </c>
      <c r="J54" s="6">
        <v>150</v>
      </c>
      <c r="K54" s="6">
        <v>3.5</v>
      </c>
      <c r="L54" s="6">
        <v>4.5</v>
      </c>
      <c r="M54" s="6">
        <v>23.7</v>
      </c>
      <c r="N54" s="22">
        <v>253.06</v>
      </c>
    </row>
    <row r="55" spans="2:14" s="14" customFormat="1" ht="15.6" x14ac:dyDescent="0.3">
      <c r="B55" s="33" t="s">
        <v>6</v>
      </c>
      <c r="C55" s="6">
        <v>50</v>
      </c>
      <c r="D55" s="6">
        <v>3.8</v>
      </c>
      <c r="E55" s="6">
        <v>0.3</v>
      </c>
      <c r="F55" s="6">
        <v>20.7</v>
      </c>
      <c r="G55" s="6">
        <v>117</v>
      </c>
      <c r="H55" s="40"/>
      <c r="I55" s="30" t="s">
        <v>47</v>
      </c>
      <c r="J55" s="22">
        <v>75</v>
      </c>
      <c r="K55" s="22">
        <v>0.6</v>
      </c>
      <c r="L55" s="22">
        <v>0</v>
      </c>
      <c r="M55" s="22">
        <v>1.3</v>
      </c>
      <c r="N55" s="22">
        <v>9.8000000000000007</v>
      </c>
    </row>
    <row r="56" spans="2:14" s="14" customFormat="1" ht="15.6" x14ac:dyDescent="0.3">
      <c r="B56" s="33" t="s">
        <v>16</v>
      </c>
      <c r="C56" s="6">
        <v>200</v>
      </c>
      <c r="D56" s="6">
        <v>0</v>
      </c>
      <c r="E56" s="6">
        <v>0</v>
      </c>
      <c r="F56" s="6">
        <v>14</v>
      </c>
      <c r="G56" s="6">
        <v>56</v>
      </c>
      <c r="H56" s="39"/>
      <c r="I56" s="33" t="s">
        <v>6</v>
      </c>
      <c r="J56" s="6">
        <v>25</v>
      </c>
      <c r="K56" s="6">
        <v>1.9</v>
      </c>
      <c r="L56" s="6">
        <v>0.15</v>
      </c>
      <c r="M56" s="6">
        <v>10.35</v>
      </c>
      <c r="N56" s="22">
        <v>58.5</v>
      </c>
    </row>
    <row r="57" spans="2:14" s="14" customFormat="1" ht="15.6" x14ac:dyDescent="0.3">
      <c r="B57" s="30" t="s">
        <v>47</v>
      </c>
      <c r="C57" s="22">
        <v>75</v>
      </c>
      <c r="D57" s="22">
        <v>0.6</v>
      </c>
      <c r="E57" s="22">
        <v>0</v>
      </c>
      <c r="F57" s="22">
        <v>1.3</v>
      </c>
      <c r="G57" s="22">
        <v>9.8000000000000007</v>
      </c>
      <c r="H57" s="39"/>
      <c r="I57" s="33" t="s">
        <v>16</v>
      </c>
      <c r="J57" s="6">
        <v>200</v>
      </c>
      <c r="K57" s="6">
        <v>0</v>
      </c>
      <c r="L57" s="6">
        <v>0</v>
      </c>
      <c r="M57" s="6">
        <v>14</v>
      </c>
      <c r="N57" s="6">
        <v>56</v>
      </c>
    </row>
    <row r="58" spans="2:14" s="14" customFormat="1" ht="15.6" x14ac:dyDescent="0.3">
      <c r="B58" s="18"/>
      <c r="C58" s="22"/>
      <c r="D58" s="22"/>
      <c r="E58" s="22"/>
      <c r="F58" s="22"/>
      <c r="G58" s="22"/>
      <c r="H58" s="39"/>
      <c r="I58" s="18"/>
      <c r="J58" s="22"/>
      <c r="K58" s="22"/>
      <c r="L58" s="22"/>
      <c r="M58" s="22"/>
      <c r="N58" s="22"/>
    </row>
    <row r="59" spans="2:14" s="14" customFormat="1" ht="15.6" x14ac:dyDescent="0.3">
      <c r="B59" s="18" t="s">
        <v>13</v>
      </c>
      <c r="C59" s="32">
        <f>SUM(C53:C58)</f>
        <v>555</v>
      </c>
      <c r="D59" s="32">
        <f>SUM(D53:D58)</f>
        <v>19.400000000000002</v>
      </c>
      <c r="E59" s="32">
        <f>SUM(E53:E58)</f>
        <v>23.2</v>
      </c>
      <c r="F59" s="32">
        <f>SUM(F53:F58)</f>
        <v>59.099999999999994</v>
      </c>
      <c r="G59" s="32">
        <f>SUM(G53:G58)</f>
        <v>538.79999999999995</v>
      </c>
      <c r="H59" s="15"/>
      <c r="I59" s="16" t="s">
        <v>13</v>
      </c>
      <c r="J59" s="34">
        <f>SUM(J53:J58)</f>
        <v>528</v>
      </c>
      <c r="K59" s="34">
        <f>SUM(K53:K58)</f>
        <v>20.8</v>
      </c>
      <c r="L59" s="34">
        <f>SUM(L53:L58)</f>
        <v>10.050000000000001</v>
      </c>
      <c r="M59" s="34">
        <f>SUM(M53:M58)</f>
        <v>64.849999999999994</v>
      </c>
      <c r="N59" s="34">
        <f>SUM(N53:N58)</f>
        <v>542.36</v>
      </c>
    </row>
    <row r="60" spans="2:14" s="14" customFormat="1" x14ac:dyDescent="0.3">
      <c r="C60" s="24"/>
      <c r="D60" s="24"/>
      <c r="E60" s="24"/>
      <c r="F60" s="24"/>
      <c r="G60" s="24"/>
      <c r="H60" s="42"/>
      <c r="I60" s="15"/>
      <c r="J60" s="25"/>
      <c r="K60" s="24"/>
      <c r="L60" s="24"/>
      <c r="M60" s="24"/>
      <c r="N60" s="24"/>
    </row>
    <row r="61" spans="2:14" s="14" customFormat="1" x14ac:dyDescent="0.3">
      <c r="B61"/>
      <c r="C61" s="4"/>
      <c r="D61" s="4"/>
      <c r="E61" s="4"/>
      <c r="F61" s="4"/>
      <c r="G61" s="4"/>
      <c r="H61" s="42"/>
      <c r="J61" s="24"/>
      <c r="K61" s="24"/>
      <c r="L61" s="24"/>
      <c r="M61" s="24"/>
      <c r="N61" s="24"/>
    </row>
    <row r="62" spans="2:14" s="14" customFormat="1" x14ac:dyDescent="0.3">
      <c r="B62"/>
      <c r="C62" s="4"/>
      <c r="D62" s="4"/>
      <c r="E62" s="4"/>
      <c r="F62" s="4"/>
      <c r="G62" s="4"/>
      <c r="H62" s="42"/>
      <c r="J62" s="24"/>
      <c r="K62" s="24"/>
      <c r="L62" s="24"/>
      <c r="M62" s="24"/>
      <c r="N62" s="24"/>
    </row>
    <row r="63" spans="2:14" s="14" customFormat="1" x14ac:dyDescent="0.3">
      <c r="B63"/>
      <c r="C63" s="4"/>
      <c r="D63" s="4"/>
      <c r="E63" s="4"/>
      <c r="F63" s="4"/>
      <c r="G63" s="4"/>
      <c r="H63" s="43"/>
      <c r="J63" s="24"/>
      <c r="K63" s="24"/>
      <c r="L63" s="24"/>
      <c r="M63" s="24"/>
      <c r="N63" s="24"/>
    </row>
  </sheetData>
  <mergeCells count="21">
    <mergeCell ref="D15:F15"/>
    <mergeCell ref="B25:G25"/>
    <mergeCell ref="D26:F26"/>
    <mergeCell ref="I37:N37"/>
    <mergeCell ref="B37:G37"/>
    <mergeCell ref="K15:M15"/>
    <mergeCell ref="I25:N25"/>
    <mergeCell ref="K50:M50"/>
    <mergeCell ref="D38:F38"/>
    <mergeCell ref="K26:M26"/>
    <mergeCell ref="B49:G49"/>
    <mergeCell ref="I49:N49"/>
    <mergeCell ref="D50:F50"/>
    <mergeCell ref="K38:M38"/>
    <mergeCell ref="A1:N1"/>
    <mergeCell ref="K3:M3"/>
    <mergeCell ref="D3:F3"/>
    <mergeCell ref="B14:G14"/>
    <mergeCell ref="I2:N2"/>
    <mergeCell ref="B2:G2"/>
    <mergeCell ref="I14:N1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H16" sqref="H16"/>
    </sheetView>
  </sheetViews>
  <sheetFormatPr defaultRowHeight="14.4" x14ac:dyDescent="0.3"/>
  <cols>
    <col min="1" max="1" width="3.109375" customWidth="1"/>
    <col min="2" max="2" width="30.109375" customWidth="1"/>
    <col min="3" max="3" width="10.88671875" style="4" customWidth="1"/>
    <col min="4" max="5" width="9.109375" style="4"/>
    <col min="6" max="6" width="9.5546875" style="4" customWidth="1"/>
    <col min="7" max="7" width="10.44140625" style="4" customWidth="1"/>
    <col min="8" max="8" width="5" customWidth="1"/>
    <col min="9" max="9" width="4.5546875" customWidth="1"/>
    <col min="10" max="10" width="30" customWidth="1"/>
    <col min="11" max="11" width="12.44140625" style="4" customWidth="1"/>
    <col min="12" max="14" width="9.109375" style="4"/>
    <col min="15" max="15" width="10.5546875" style="4" customWidth="1"/>
  </cols>
  <sheetData>
    <row r="1" spans="2:15" ht="17.399999999999999" x14ac:dyDescent="0.3">
      <c r="B1" s="147" t="s">
        <v>51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2:15" s="21" customFormat="1" ht="30.75" customHeight="1" x14ac:dyDescent="0.3">
      <c r="B2" s="146" t="s">
        <v>14</v>
      </c>
      <c r="C2" s="146"/>
      <c r="D2" s="146"/>
      <c r="E2" s="146"/>
      <c r="F2" s="146"/>
      <c r="G2" s="146"/>
      <c r="J2" s="145" t="s">
        <v>23</v>
      </c>
      <c r="K2" s="145"/>
      <c r="L2" s="145"/>
      <c r="M2" s="145"/>
      <c r="N2" s="145"/>
      <c r="O2" s="145"/>
    </row>
    <row r="3" spans="2:15" s="19" customFormat="1" ht="62.4" x14ac:dyDescent="0.3">
      <c r="B3" s="6" t="s">
        <v>0</v>
      </c>
      <c r="C3" s="6" t="s">
        <v>1</v>
      </c>
      <c r="D3" s="144" t="s">
        <v>2</v>
      </c>
      <c r="E3" s="144"/>
      <c r="F3" s="144"/>
      <c r="G3" s="6" t="s">
        <v>3</v>
      </c>
      <c r="J3" s="6" t="s">
        <v>0</v>
      </c>
      <c r="K3" s="6" t="s">
        <v>1</v>
      </c>
      <c r="L3" s="144" t="s">
        <v>2</v>
      </c>
      <c r="M3" s="144"/>
      <c r="N3" s="144"/>
      <c r="O3" s="6" t="s">
        <v>3</v>
      </c>
    </row>
    <row r="4" spans="2:15" s="19" customFormat="1" ht="21" customHeight="1" x14ac:dyDescent="0.3">
      <c r="B4" s="18"/>
      <c r="C4" s="6"/>
      <c r="D4" s="22" t="s">
        <v>5</v>
      </c>
      <c r="E4" s="22" t="s">
        <v>4</v>
      </c>
      <c r="F4" s="22" t="s">
        <v>52</v>
      </c>
      <c r="G4" s="22"/>
      <c r="J4" s="18"/>
      <c r="K4" s="6"/>
      <c r="L4" s="22" t="s">
        <v>5</v>
      </c>
      <c r="M4" s="22" t="s">
        <v>4</v>
      </c>
      <c r="N4" s="22" t="s">
        <v>52</v>
      </c>
      <c r="O4" s="22"/>
    </row>
    <row r="5" spans="2:15" s="19" customFormat="1" ht="2.25" hidden="1" customHeight="1" x14ac:dyDescent="0.3">
      <c r="B5" s="18"/>
      <c r="C5" s="22"/>
      <c r="D5" s="22"/>
      <c r="E5" s="22"/>
      <c r="F5" s="22"/>
      <c r="G5" s="22"/>
      <c r="J5" s="18"/>
      <c r="K5" s="22"/>
      <c r="L5" s="22"/>
      <c r="M5" s="22"/>
      <c r="N5" s="22"/>
      <c r="O5" s="22"/>
    </row>
    <row r="6" spans="2:15" s="19" customFormat="1" ht="31.2" x14ac:dyDescent="0.3">
      <c r="B6" s="33" t="s">
        <v>48</v>
      </c>
      <c r="C6" s="12">
        <v>200</v>
      </c>
      <c r="D6" s="22">
        <v>7.0750000000000002</v>
      </c>
      <c r="E6" s="22">
        <v>6.08</v>
      </c>
      <c r="F6" s="22">
        <v>17.231999999999999</v>
      </c>
      <c r="G6" s="22">
        <v>152.18</v>
      </c>
      <c r="J6" s="30" t="s">
        <v>63</v>
      </c>
      <c r="K6" s="22">
        <v>200</v>
      </c>
      <c r="L6" s="22">
        <v>2.032</v>
      </c>
      <c r="M6" s="22">
        <v>4.1900000000000004</v>
      </c>
      <c r="N6" s="22">
        <v>12.95</v>
      </c>
      <c r="O6" s="22">
        <v>98.29</v>
      </c>
    </row>
    <row r="7" spans="2:15" s="19" customFormat="1" ht="15.6" x14ac:dyDescent="0.3">
      <c r="B7" s="33" t="s">
        <v>64</v>
      </c>
      <c r="C7" s="22">
        <v>50</v>
      </c>
      <c r="D7" s="22">
        <v>14.66</v>
      </c>
      <c r="E7" s="22">
        <v>18.187999999999999</v>
      </c>
      <c r="F7" s="22">
        <v>17.026</v>
      </c>
      <c r="G7" s="22">
        <v>298.45999999999998</v>
      </c>
      <c r="J7" s="33" t="s">
        <v>72</v>
      </c>
      <c r="K7" s="22" t="s">
        <v>80</v>
      </c>
      <c r="L7" s="22">
        <v>24.3</v>
      </c>
      <c r="M7" s="22">
        <v>28.27</v>
      </c>
      <c r="N7" s="22">
        <v>3.88</v>
      </c>
      <c r="O7" s="22">
        <v>367.44</v>
      </c>
    </row>
    <row r="8" spans="2:15" s="19" customFormat="1" ht="15.6" x14ac:dyDescent="0.3">
      <c r="B8" s="30" t="s">
        <v>43</v>
      </c>
      <c r="C8" s="22">
        <v>150</v>
      </c>
      <c r="D8" s="22">
        <v>6.34</v>
      </c>
      <c r="E8" s="22">
        <v>5.2750000000000004</v>
      </c>
      <c r="F8" s="22">
        <v>28.614999999999998</v>
      </c>
      <c r="G8" s="22">
        <v>187.05</v>
      </c>
      <c r="J8" s="30" t="s">
        <v>43</v>
      </c>
      <c r="K8" s="22">
        <v>150</v>
      </c>
      <c r="L8" s="22">
        <v>6.34</v>
      </c>
      <c r="M8" s="22">
        <v>5.2750000000000004</v>
      </c>
      <c r="N8" s="22">
        <v>28.614999999999998</v>
      </c>
      <c r="O8" s="22">
        <v>187.05</v>
      </c>
    </row>
    <row r="9" spans="2:15" s="19" customFormat="1" ht="15.6" x14ac:dyDescent="0.3">
      <c r="B9" s="30" t="s">
        <v>45</v>
      </c>
      <c r="C9" s="22">
        <v>60</v>
      </c>
      <c r="D9" s="22">
        <v>0.66</v>
      </c>
      <c r="E9" s="22">
        <v>0</v>
      </c>
      <c r="F9" s="22">
        <v>2.2999999999999998</v>
      </c>
      <c r="G9" s="22">
        <v>14.4</v>
      </c>
      <c r="J9" s="30" t="s">
        <v>45</v>
      </c>
      <c r="K9" s="22">
        <v>60</v>
      </c>
      <c r="L9" s="22">
        <v>0.66</v>
      </c>
      <c r="M9" s="22">
        <v>0</v>
      </c>
      <c r="N9" s="22">
        <v>2.2999999999999998</v>
      </c>
      <c r="O9" s="22">
        <v>14.4</v>
      </c>
    </row>
    <row r="10" spans="2:15" s="19" customFormat="1" ht="15.6" x14ac:dyDescent="0.3">
      <c r="B10" s="30" t="s">
        <v>65</v>
      </c>
      <c r="C10" s="22">
        <v>200</v>
      </c>
      <c r="D10" s="22">
        <v>0.18</v>
      </c>
      <c r="E10" s="22">
        <v>0.18</v>
      </c>
      <c r="F10" s="22">
        <v>28.361999999999998</v>
      </c>
      <c r="G10" s="22">
        <v>116.91</v>
      </c>
      <c r="J10" s="30" t="s">
        <v>65</v>
      </c>
      <c r="K10" s="22">
        <v>200</v>
      </c>
      <c r="L10" s="22">
        <v>0.18</v>
      </c>
      <c r="M10" s="22">
        <v>0.18</v>
      </c>
      <c r="N10" s="22">
        <v>28.361999999999998</v>
      </c>
      <c r="O10" s="22">
        <v>116.91</v>
      </c>
    </row>
    <row r="11" spans="2:15" s="19" customFormat="1" ht="15.6" x14ac:dyDescent="0.3">
      <c r="B11" s="33" t="s">
        <v>6</v>
      </c>
      <c r="C11" s="6">
        <v>25</v>
      </c>
      <c r="D11" s="6">
        <v>1.9</v>
      </c>
      <c r="E11" s="6">
        <v>0.15</v>
      </c>
      <c r="F11" s="6">
        <v>10.35</v>
      </c>
      <c r="G11" s="22">
        <v>58.5</v>
      </c>
      <c r="J11" s="33" t="s">
        <v>6</v>
      </c>
      <c r="K11" s="6">
        <v>25</v>
      </c>
      <c r="L11" s="6">
        <v>1.9</v>
      </c>
      <c r="M11" s="6">
        <v>0.15</v>
      </c>
      <c r="N11" s="6">
        <v>10.35</v>
      </c>
      <c r="O11" s="22">
        <v>58.5</v>
      </c>
    </row>
    <row r="12" spans="2:15" s="19" customFormat="1" ht="15.6" x14ac:dyDescent="0.3">
      <c r="B12" s="33" t="s">
        <v>10</v>
      </c>
      <c r="C12" s="22">
        <v>50</v>
      </c>
      <c r="D12" s="22">
        <v>2.4</v>
      </c>
      <c r="E12" s="22">
        <v>0.5</v>
      </c>
      <c r="F12" s="22">
        <v>22.4</v>
      </c>
      <c r="G12" s="22">
        <v>105</v>
      </c>
      <c r="J12" s="33" t="s">
        <v>10</v>
      </c>
      <c r="K12" s="22">
        <v>50</v>
      </c>
      <c r="L12" s="22">
        <v>2.4</v>
      </c>
      <c r="M12" s="22">
        <v>0.5</v>
      </c>
      <c r="N12" s="22">
        <v>22.4</v>
      </c>
      <c r="O12" s="22">
        <v>105</v>
      </c>
    </row>
    <row r="13" spans="2:15" s="19" customFormat="1" ht="15.6" x14ac:dyDescent="0.3">
      <c r="B13" s="18" t="s">
        <v>13</v>
      </c>
      <c r="C13" s="32">
        <f>SUM(C6:C12)</f>
        <v>735</v>
      </c>
      <c r="D13" s="32">
        <f>SUM(D6:D12)</f>
        <v>33.214999999999996</v>
      </c>
      <c r="E13" s="32">
        <f>SUM(E6:E12)</f>
        <v>30.372999999999998</v>
      </c>
      <c r="F13" s="32">
        <f>SUM(F6:F12)</f>
        <v>126.28499999999997</v>
      </c>
      <c r="G13" s="32">
        <f>SUM(G6:G12)</f>
        <v>932.5</v>
      </c>
      <c r="J13" s="18" t="s">
        <v>13</v>
      </c>
      <c r="K13" s="32">
        <f>SUM(K6:K12)+80+75</f>
        <v>840</v>
      </c>
      <c r="L13" s="32">
        <f>SUM(L6:L12)</f>
        <v>37.811999999999991</v>
      </c>
      <c r="M13" s="32">
        <f>SUM(M6:M12)</f>
        <v>38.564999999999998</v>
      </c>
      <c r="N13" s="32">
        <f>SUM(N6:N12)</f>
        <v>108.85699999999997</v>
      </c>
      <c r="O13" s="32">
        <f>SUM(O6:O12)</f>
        <v>947.58999999999992</v>
      </c>
    </row>
    <row r="14" spans="2:15" s="21" customFormat="1" ht="30" customHeight="1" x14ac:dyDescent="0.3">
      <c r="B14" s="146" t="s">
        <v>15</v>
      </c>
      <c r="C14" s="146"/>
      <c r="D14" s="146"/>
      <c r="E14" s="146"/>
      <c r="F14" s="146"/>
      <c r="G14" s="146"/>
      <c r="J14" s="145" t="s">
        <v>44</v>
      </c>
      <c r="K14" s="145"/>
      <c r="L14" s="145"/>
      <c r="M14" s="145"/>
      <c r="N14" s="145"/>
      <c r="O14" s="145"/>
    </row>
    <row r="15" spans="2:15" s="19" customFormat="1" ht="62.4" x14ac:dyDescent="0.3">
      <c r="B15" s="6" t="s">
        <v>0</v>
      </c>
      <c r="C15" s="6" t="s">
        <v>1</v>
      </c>
      <c r="D15" s="144" t="s">
        <v>2</v>
      </c>
      <c r="E15" s="144"/>
      <c r="F15" s="144"/>
      <c r="G15" s="6" t="s">
        <v>3</v>
      </c>
      <c r="J15" s="6" t="s">
        <v>0</v>
      </c>
      <c r="K15" s="6" t="s">
        <v>1</v>
      </c>
      <c r="L15" s="144" t="s">
        <v>2</v>
      </c>
      <c r="M15" s="144"/>
      <c r="N15" s="144"/>
      <c r="O15" s="6" t="s">
        <v>3</v>
      </c>
    </row>
    <row r="16" spans="2:15" s="19" customFormat="1" ht="20.25" customHeight="1" x14ac:dyDescent="0.3">
      <c r="B16" s="18"/>
      <c r="C16" s="6"/>
      <c r="D16" s="22" t="s">
        <v>5</v>
      </c>
      <c r="E16" s="22" t="s">
        <v>4</v>
      </c>
      <c r="F16" s="22" t="s">
        <v>52</v>
      </c>
      <c r="G16" s="22"/>
      <c r="J16" s="18"/>
      <c r="K16" s="6"/>
      <c r="L16" s="22" t="s">
        <v>5</v>
      </c>
      <c r="M16" s="22" t="s">
        <v>4</v>
      </c>
      <c r="N16" s="22" t="s">
        <v>52</v>
      </c>
      <c r="O16" s="22"/>
    </row>
    <row r="17" spans="2:15" s="19" customFormat="1" ht="15.6" hidden="1" x14ac:dyDescent="0.3">
      <c r="B17" s="18"/>
      <c r="C17" s="22"/>
      <c r="D17" s="22"/>
      <c r="E17" s="22"/>
      <c r="F17" s="22"/>
      <c r="G17" s="22"/>
      <c r="J17" s="18"/>
      <c r="K17" s="22"/>
      <c r="L17" s="22"/>
      <c r="M17" s="22"/>
      <c r="N17" s="22"/>
      <c r="O17" s="22"/>
    </row>
    <row r="18" spans="2:15" s="19" customFormat="1" ht="31.2" x14ac:dyDescent="0.3">
      <c r="B18" s="30" t="s">
        <v>63</v>
      </c>
      <c r="C18" s="22">
        <v>200</v>
      </c>
      <c r="D18" s="22">
        <v>2.032</v>
      </c>
      <c r="E18" s="22">
        <v>4.1900000000000004</v>
      </c>
      <c r="F18" s="22">
        <v>12.95</v>
      </c>
      <c r="G18" s="22">
        <v>98.29</v>
      </c>
      <c r="J18" s="30" t="s">
        <v>73</v>
      </c>
      <c r="K18" s="22" t="s">
        <v>81</v>
      </c>
      <c r="L18" s="22">
        <v>2.81</v>
      </c>
      <c r="M18" s="22">
        <v>4.6500000000000004</v>
      </c>
      <c r="N18" s="22">
        <v>18.649999999999999</v>
      </c>
      <c r="O18" s="22">
        <v>128.69999999999999</v>
      </c>
    </row>
    <row r="19" spans="2:15" s="19" customFormat="1" ht="15.6" x14ac:dyDescent="0.3">
      <c r="B19" s="30" t="s">
        <v>66</v>
      </c>
      <c r="C19" s="22" t="s">
        <v>80</v>
      </c>
      <c r="D19" s="22">
        <v>26.46</v>
      </c>
      <c r="E19" s="22">
        <v>29.37</v>
      </c>
      <c r="F19" s="22">
        <v>9.24</v>
      </c>
      <c r="G19" s="22">
        <v>407.5</v>
      </c>
      <c r="J19" s="33" t="s">
        <v>86</v>
      </c>
      <c r="K19" s="12">
        <v>80</v>
      </c>
      <c r="L19" s="22">
        <v>25.04</v>
      </c>
      <c r="M19" s="22">
        <v>26.62</v>
      </c>
      <c r="N19" s="22">
        <v>12.97</v>
      </c>
      <c r="O19" s="22">
        <v>391.47</v>
      </c>
    </row>
    <row r="20" spans="2:15" s="19" customFormat="1" ht="15.6" x14ac:dyDescent="0.3">
      <c r="B20" s="33" t="s">
        <v>39</v>
      </c>
      <c r="C20" s="6">
        <v>150</v>
      </c>
      <c r="D20" s="6">
        <v>3.82</v>
      </c>
      <c r="E20" s="6">
        <v>5.85</v>
      </c>
      <c r="F20" s="6">
        <v>41.8</v>
      </c>
      <c r="G20" s="6">
        <v>224.54</v>
      </c>
      <c r="J20" s="33" t="s">
        <v>39</v>
      </c>
      <c r="K20" s="6">
        <v>150</v>
      </c>
      <c r="L20" s="6">
        <v>3.82</v>
      </c>
      <c r="M20" s="6">
        <v>5.85</v>
      </c>
      <c r="N20" s="6">
        <v>41.8</v>
      </c>
      <c r="O20" s="6">
        <v>224.54</v>
      </c>
    </row>
    <row r="21" spans="2:15" s="19" customFormat="1" ht="31.2" x14ac:dyDescent="0.3">
      <c r="B21" s="30" t="s">
        <v>67</v>
      </c>
      <c r="C21" s="22">
        <v>100</v>
      </c>
      <c r="D21" s="22">
        <v>1.6</v>
      </c>
      <c r="E21" s="22">
        <v>8.18</v>
      </c>
      <c r="F21" s="22">
        <v>5.7</v>
      </c>
      <c r="G21" s="22">
        <v>104.4</v>
      </c>
      <c r="J21" s="30" t="s">
        <v>32</v>
      </c>
      <c r="K21" s="6">
        <v>70</v>
      </c>
      <c r="L21" s="6">
        <v>0.6</v>
      </c>
      <c r="M21" s="6">
        <v>0</v>
      </c>
      <c r="N21" s="6">
        <v>1.85</v>
      </c>
      <c r="O21" s="6">
        <v>10.4</v>
      </c>
    </row>
    <row r="22" spans="2:15" s="19" customFormat="1" ht="15.6" x14ac:dyDescent="0.3">
      <c r="B22" s="3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33" t="s">
        <v>40</v>
      </c>
      <c r="K22" s="22">
        <v>200</v>
      </c>
      <c r="L22" s="22">
        <v>0.32</v>
      </c>
      <c r="M22" s="22">
        <v>0</v>
      </c>
      <c r="N22" s="22">
        <v>32.86</v>
      </c>
      <c r="O22" s="22">
        <v>132.6</v>
      </c>
    </row>
    <row r="23" spans="2:15" s="19" customFormat="1" ht="15.6" x14ac:dyDescent="0.3">
      <c r="B23" s="33" t="s">
        <v>6</v>
      </c>
      <c r="C23" s="6">
        <v>25</v>
      </c>
      <c r="D23" s="6">
        <v>1.9</v>
      </c>
      <c r="E23" s="6">
        <v>0.15</v>
      </c>
      <c r="F23" s="6">
        <v>10.35</v>
      </c>
      <c r="G23" s="22">
        <v>58.5</v>
      </c>
      <c r="J23" s="33" t="s">
        <v>6</v>
      </c>
      <c r="K23" s="6">
        <v>25</v>
      </c>
      <c r="L23" s="6">
        <v>1.9</v>
      </c>
      <c r="M23" s="6">
        <v>0.15</v>
      </c>
      <c r="N23" s="6">
        <v>10.35</v>
      </c>
      <c r="O23" s="22">
        <v>58.5</v>
      </c>
    </row>
    <row r="24" spans="2:15" s="19" customFormat="1" ht="15.6" x14ac:dyDescent="0.3">
      <c r="B24" s="33" t="s">
        <v>10</v>
      </c>
      <c r="C24" s="22">
        <v>50</v>
      </c>
      <c r="D24" s="22">
        <v>2.4</v>
      </c>
      <c r="E24" s="22">
        <v>0.5</v>
      </c>
      <c r="F24" s="22">
        <v>22.4</v>
      </c>
      <c r="G24" s="22">
        <v>105</v>
      </c>
      <c r="J24" s="33" t="s">
        <v>10</v>
      </c>
      <c r="K24" s="22">
        <v>50</v>
      </c>
      <c r="L24" s="22">
        <v>2.4</v>
      </c>
      <c r="M24" s="22">
        <v>0.5</v>
      </c>
      <c r="N24" s="22">
        <v>22.4</v>
      </c>
      <c r="O24" s="22">
        <v>105</v>
      </c>
    </row>
    <row r="25" spans="2:15" s="19" customFormat="1" ht="15.6" x14ac:dyDescent="0.3">
      <c r="B25" s="18" t="s">
        <v>13</v>
      </c>
      <c r="C25" s="32">
        <f>SUM(C18:C24)+80+75</f>
        <v>880</v>
      </c>
      <c r="D25" s="32">
        <f>SUM(D18:D24)</f>
        <v>38.521999999999998</v>
      </c>
      <c r="E25" s="32">
        <f>SUM(E18:E24)</f>
        <v>48.24</v>
      </c>
      <c r="F25" s="32">
        <f>SUM(F18:F24)</f>
        <v>137.44</v>
      </c>
      <c r="G25" s="32">
        <f>SUM(G18:G24)</f>
        <v>1141.23</v>
      </c>
      <c r="J25" s="18" t="s">
        <v>13</v>
      </c>
      <c r="K25" s="32">
        <f>SUM(K18:K24)+200+10</f>
        <v>785</v>
      </c>
      <c r="L25" s="32">
        <f>SUM(L18:L24)</f>
        <v>36.889999999999993</v>
      </c>
      <c r="M25" s="32">
        <f>SUM(M18:M24)</f>
        <v>37.770000000000003</v>
      </c>
      <c r="N25" s="32">
        <f>SUM(N18:N24)</f>
        <v>140.87999999999997</v>
      </c>
      <c r="O25" s="32">
        <f>SUM(O18:O24)</f>
        <v>1051.21</v>
      </c>
    </row>
    <row r="26" spans="2:15" s="21" customFormat="1" ht="25.5" customHeight="1" x14ac:dyDescent="0.3">
      <c r="B26" s="146" t="s">
        <v>17</v>
      </c>
      <c r="C26" s="146"/>
      <c r="D26" s="146"/>
      <c r="E26" s="146"/>
      <c r="F26" s="146"/>
      <c r="G26" s="146"/>
      <c r="J26" s="145" t="s">
        <v>29</v>
      </c>
      <c r="K26" s="145"/>
      <c r="L26" s="145"/>
      <c r="M26" s="145"/>
      <c r="N26" s="145"/>
      <c r="O26" s="145"/>
    </row>
    <row r="27" spans="2:15" s="19" customFormat="1" ht="62.4" x14ac:dyDescent="0.3">
      <c r="B27" s="6" t="s">
        <v>0</v>
      </c>
      <c r="C27" s="6" t="s">
        <v>1</v>
      </c>
      <c r="D27" s="144" t="s">
        <v>2</v>
      </c>
      <c r="E27" s="144"/>
      <c r="F27" s="144"/>
      <c r="G27" s="6" t="s">
        <v>3</v>
      </c>
      <c r="J27" s="6" t="s">
        <v>0</v>
      </c>
      <c r="K27" s="6" t="s">
        <v>1</v>
      </c>
      <c r="L27" s="144" t="s">
        <v>2</v>
      </c>
      <c r="M27" s="144"/>
      <c r="N27" s="144"/>
      <c r="O27" s="6" t="s">
        <v>3</v>
      </c>
    </row>
    <row r="28" spans="2:15" s="19" customFormat="1" ht="17.25" customHeight="1" x14ac:dyDescent="0.3">
      <c r="B28" s="18"/>
      <c r="C28" s="6"/>
      <c r="D28" s="22" t="s">
        <v>5</v>
      </c>
      <c r="E28" s="22" t="s">
        <v>4</v>
      </c>
      <c r="F28" s="22" t="s">
        <v>52</v>
      </c>
      <c r="G28" s="22"/>
      <c r="J28" s="18"/>
      <c r="K28" s="6"/>
      <c r="L28" s="22" t="s">
        <v>5</v>
      </c>
      <c r="M28" s="22" t="s">
        <v>4</v>
      </c>
      <c r="N28" s="22" t="s">
        <v>52</v>
      </c>
      <c r="O28" s="22"/>
    </row>
    <row r="29" spans="2:15" s="19" customFormat="1" ht="15.6" hidden="1" x14ac:dyDescent="0.3">
      <c r="B29" s="18"/>
      <c r="C29" s="22"/>
      <c r="D29" s="22"/>
      <c r="E29" s="22"/>
      <c r="F29" s="22"/>
      <c r="G29" s="22"/>
      <c r="J29" s="18"/>
      <c r="K29" s="22"/>
      <c r="L29" s="22"/>
      <c r="M29" s="22"/>
      <c r="N29" s="22"/>
      <c r="O29" s="22"/>
    </row>
    <row r="30" spans="2:15" s="19" customFormat="1" ht="15.6" x14ac:dyDescent="0.3">
      <c r="B30" s="30" t="s">
        <v>68</v>
      </c>
      <c r="C30" s="12">
        <v>200</v>
      </c>
      <c r="D30" s="22">
        <v>5.12</v>
      </c>
      <c r="E30" s="22">
        <v>3.89</v>
      </c>
      <c r="F30" s="22">
        <v>18.059999999999999</v>
      </c>
      <c r="G30" s="22">
        <v>128.06</v>
      </c>
      <c r="J30" s="30" t="s">
        <v>68</v>
      </c>
      <c r="K30" s="12">
        <v>200</v>
      </c>
      <c r="L30" s="22">
        <v>5.12</v>
      </c>
      <c r="M30" s="22">
        <v>3.89</v>
      </c>
      <c r="N30" s="22">
        <v>18.059999999999999</v>
      </c>
      <c r="O30" s="22">
        <v>128.06</v>
      </c>
    </row>
    <row r="31" spans="2:15" s="19" customFormat="1" ht="15.6" x14ac:dyDescent="0.3">
      <c r="B31" s="33" t="s">
        <v>72</v>
      </c>
      <c r="C31" s="22" t="s">
        <v>80</v>
      </c>
      <c r="D31" s="22">
        <v>24.3</v>
      </c>
      <c r="E31" s="22">
        <v>28.27</v>
      </c>
      <c r="F31" s="22">
        <v>3.88</v>
      </c>
      <c r="G31" s="22">
        <v>367.44</v>
      </c>
      <c r="J31" s="30" t="s">
        <v>66</v>
      </c>
      <c r="K31" s="22" t="s">
        <v>80</v>
      </c>
      <c r="L31" s="22">
        <v>26.46</v>
      </c>
      <c r="M31" s="22">
        <v>29.37</v>
      </c>
      <c r="N31" s="22">
        <v>9.24</v>
      </c>
      <c r="O31" s="22">
        <v>407.5</v>
      </c>
    </row>
    <row r="32" spans="2:15" s="19" customFormat="1" ht="15.6" x14ac:dyDescent="0.3">
      <c r="B32" s="30" t="s">
        <v>41</v>
      </c>
      <c r="C32" s="6">
        <v>150</v>
      </c>
      <c r="D32" s="6">
        <v>3.5</v>
      </c>
      <c r="E32" s="6">
        <v>4.5</v>
      </c>
      <c r="F32" s="6">
        <v>23.7</v>
      </c>
      <c r="G32" s="22">
        <v>253.06</v>
      </c>
      <c r="J32" s="30" t="s">
        <v>9</v>
      </c>
      <c r="K32" s="6">
        <v>150</v>
      </c>
      <c r="L32" s="6">
        <v>5.8</v>
      </c>
      <c r="M32" s="6">
        <v>5.7</v>
      </c>
      <c r="N32" s="6">
        <v>34</v>
      </c>
      <c r="O32" s="6">
        <v>210</v>
      </c>
    </row>
    <row r="33" spans="2:15" s="19" customFormat="1" ht="15.6" x14ac:dyDescent="0.3">
      <c r="B33" s="30" t="s">
        <v>32</v>
      </c>
      <c r="C33" s="6">
        <v>70</v>
      </c>
      <c r="D33" s="6">
        <v>0.6</v>
      </c>
      <c r="E33" s="6">
        <v>0</v>
      </c>
      <c r="F33" s="6">
        <v>1.85</v>
      </c>
      <c r="G33" s="6">
        <v>10.4</v>
      </c>
      <c r="J33" s="30" t="s">
        <v>32</v>
      </c>
      <c r="K33" s="6">
        <v>70</v>
      </c>
      <c r="L33" s="6">
        <v>0.6</v>
      </c>
      <c r="M33" s="6">
        <v>0</v>
      </c>
      <c r="N33" s="6">
        <v>1.85</v>
      </c>
      <c r="O33" s="6">
        <v>10.4</v>
      </c>
    </row>
    <row r="34" spans="2:15" s="19" customFormat="1" ht="15.6" x14ac:dyDescent="0.3">
      <c r="B34" s="33" t="s">
        <v>40</v>
      </c>
      <c r="C34" s="22">
        <v>200</v>
      </c>
      <c r="D34" s="22">
        <v>0.32</v>
      </c>
      <c r="E34" s="22">
        <v>0</v>
      </c>
      <c r="F34" s="22">
        <v>32.86</v>
      </c>
      <c r="G34" s="22">
        <v>132.6</v>
      </c>
      <c r="J34" s="30" t="s">
        <v>65</v>
      </c>
      <c r="K34" s="22">
        <v>200</v>
      </c>
      <c r="L34" s="22">
        <v>0.18</v>
      </c>
      <c r="M34" s="22">
        <v>0.18</v>
      </c>
      <c r="N34" s="22">
        <v>28.361999999999998</v>
      </c>
      <c r="O34" s="22">
        <v>116.91</v>
      </c>
    </row>
    <row r="35" spans="2:15" s="19" customFormat="1" ht="15.6" x14ac:dyDescent="0.3">
      <c r="B35" s="33" t="s">
        <v>6</v>
      </c>
      <c r="C35" s="6">
        <v>25</v>
      </c>
      <c r="D35" s="6">
        <v>1.9</v>
      </c>
      <c r="E35" s="6">
        <v>0.15</v>
      </c>
      <c r="F35" s="6">
        <v>10.35</v>
      </c>
      <c r="G35" s="22">
        <v>58.5</v>
      </c>
      <c r="J35" s="33" t="s">
        <v>6</v>
      </c>
      <c r="K35" s="6">
        <v>25</v>
      </c>
      <c r="L35" s="6">
        <v>1.9</v>
      </c>
      <c r="M35" s="6">
        <v>0.15</v>
      </c>
      <c r="N35" s="6">
        <v>10.35</v>
      </c>
      <c r="O35" s="22">
        <v>58.5</v>
      </c>
    </row>
    <row r="36" spans="2:15" s="19" customFormat="1" ht="15.6" x14ac:dyDescent="0.3">
      <c r="B36" s="33" t="s">
        <v>10</v>
      </c>
      <c r="C36" s="22">
        <v>50</v>
      </c>
      <c r="D36" s="22">
        <v>2.4</v>
      </c>
      <c r="E36" s="22">
        <v>0.5</v>
      </c>
      <c r="F36" s="22">
        <v>22.4</v>
      </c>
      <c r="G36" s="22">
        <v>105</v>
      </c>
      <c r="J36" s="33" t="s">
        <v>10</v>
      </c>
      <c r="K36" s="22">
        <v>50</v>
      </c>
      <c r="L36" s="22">
        <v>2.4</v>
      </c>
      <c r="M36" s="22">
        <v>0.5</v>
      </c>
      <c r="N36" s="22">
        <v>22.4</v>
      </c>
      <c r="O36" s="22">
        <v>105</v>
      </c>
    </row>
    <row r="37" spans="2:15" s="19" customFormat="1" ht="15.6" x14ac:dyDescent="0.3">
      <c r="B37" s="18" t="s">
        <v>13</v>
      </c>
      <c r="C37" s="22">
        <f>SUM(C30:C36)+150</f>
        <v>845</v>
      </c>
      <c r="D37" s="22">
        <f>SUM(D30:D36)</f>
        <v>38.14</v>
      </c>
      <c r="E37" s="22">
        <f>SUM(E30:E36)</f>
        <v>37.309999999999995</v>
      </c>
      <c r="F37" s="22">
        <f>SUM(F30:F36)</f>
        <v>113.1</v>
      </c>
      <c r="G37" s="22">
        <f>SUM(G30:G36)</f>
        <v>1055.06</v>
      </c>
      <c r="J37" s="18" t="s">
        <v>13</v>
      </c>
      <c r="K37" s="32">
        <f>SUM(K30:K36)+80+75</f>
        <v>850</v>
      </c>
      <c r="L37" s="32">
        <f>SUM(L30:L36)</f>
        <v>42.46</v>
      </c>
      <c r="M37" s="32">
        <f>SUM(M30:M36)</f>
        <v>39.79</v>
      </c>
      <c r="N37" s="32">
        <f>SUM(N30:N36)</f>
        <v>124.262</v>
      </c>
      <c r="O37" s="32">
        <f>SUM(O30:O36)</f>
        <v>1036.3699999999999</v>
      </c>
    </row>
    <row r="38" spans="2:15" s="21" customFormat="1" ht="24" customHeight="1" x14ac:dyDescent="0.3">
      <c r="B38" s="146" t="s">
        <v>19</v>
      </c>
      <c r="C38" s="146"/>
      <c r="D38" s="146"/>
      <c r="E38" s="146"/>
      <c r="F38" s="146"/>
      <c r="G38" s="146"/>
      <c r="J38" s="145" t="s">
        <v>31</v>
      </c>
      <c r="K38" s="145"/>
      <c r="L38" s="145"/>
      <c r="M38" s="145"/>
      <c r="N38" s="145"/>
      <c r="O38" s="145"/>
    </row>
    <row r="39" spans="2:15" s="19" customFormat="1" ht="62.4" x14ac:dyDescent="0.3">
      <c r="B39" s="6" t="s">
        <v>0</v>
      </c>
      <c r="C39" s="6" t="s">
        <v>1</v>
      </c>
      <c r="D39" s="144" t="s">
        <v>2</v>
      </c>
      <c r="E39" s="144"/>
      <c r="F39" s="144"/>
      <c r="G39" s="6" t="s">
        <v>3</v>
      </c>
      <c r="J39" s="6" t="s">
        <v>0</v>
      </c>
      <c r="K39" s="6" t="s">
        <v>1</v>
      </c>
      <c r="L39" s="144" t="s">
        <v>2</v>
      </c>
      <c r="M39" s="144"/>
      <c r="N39" s="144"/>
      <c r="O39" s="6" t="s">
        <v>3</v>
      </c>
    </row>
    <row r="40" spans="2:15" s="19" customFormat="1" ht="15.6" x14ac:dyDescent="0.3">
      <c r="B40" s="18"/>
      <c r="C40" s="6"/>
      <c r="D40" s="22" t="s">
        <v>5</v>
      </c>
      <c r="E40" s="22" t="s">
        <v>4</v>
      </c>
      <c r="F40" s="22" t="s">
        <v>52</v>
      </c>
      <c r="G40" s="22"/>
      <c r="J40" s="18"/>
      <c r="K40" s="6"/>
      <c r="L40" s="22" t="s">
        <v>5</v>
      </c>
      <c r="M40" s="22" t="s">
        <v>4</v>
      </c>
      <c r="N40" s="22" t="s">
        <v>52</v>
      </c>
      <c r="O40" s="22"/>
    </row>
    <row r="41" spans="2:15" s="19" customFormat="1" ht="2.25" hidden="1" customHeight="1" x14ac:dyDescent="0.3">
      <c r="B41" s="18"/>
      <c r="C41" s="22"/>
      <c r="D41" s="22"/>
      <c r="E41" s="22"/>
      <c r="F41" s="22"/>
      <c r="G41" s="22"/>
      <c r="J41" s="18"/>
      <c r="K41" s="22"/>
      <c r="L41" s="22"/>
      <c r="M41" s="22"/>
      <c r="N41" s="22"/>
      <c r="O41" s="22"/>
    </row>
    <row r="42" spans="2:15" s="19" customFormat="1" ht="15.6" x14ac:dyDescent="0.3">
      <c r="B42" s="30" t="s">
        <v>69</v>
      </c>
      <c r="C42" s="12">
        <v>200</v>
      </c>
      <c r="D42" s="22">
        <v>2.39</v>
      </c>
      <c r="E42" s="22">
        <v>3.58</v>
      </c>
      <c r="F42" s="22">
        <v>11.64</v>
      </c>
      <c r="G42" s="22">
        <v>88.44</v>
      </c>
      <c r="J42" s="33" t="s">
        <v>48</v>
      </c>
      <c r="K42" s="12">
        <v>200</v>
      </c>
      <c r="L42" s="22">
        <v>7.0750000000000002</v>
      </c>
      <c r="M42" s="22">
        <v>6.08</v>
      </c>
      <c r="N42" s="22">
        <v>17.231999999999999</v>
      </c>
      <c r="O42" s="22">
        <v>152.18</v>
      </c>
    </row>
    <row r="43" spans="2:15" s="19" customFormat="1" ht="15.6" x14ac:dyDescent="0.3">
      <c r="B43" s="30" t="s">
        <v>70</v>
      </c>
      <c r="C43" s="22">
        <v>100</v>
      </c>
      <c r="D43" s="22">
        <v>18.079999999999998</v>
      </c>
      <c r="E43" s="22">
        <v>13.6</v>
      </c>
      <c r="F43" s="22"/>
      <c r="G43" s="22">
        <v>195</v>
      </c>
      <c r="J43" s="30" t="s">
        <v>74</v>
      </c>
      <c r="K43" s="22" t="s">
        <v>75</v>
      </c>
      <c r="L43" s="22">
        <v>24.2</v>
      </c>
      <c r="M43" s="22">
        <v>7.8</v>
      </c>
      <c r="N43" s="22">
        <v>5.17</v>
      </c>
      <c r="O43" s="22">
        <v>89</v>
      </c>
    </row>
    <row r="44" spans="2:15" s="19" customFormat="1" ht="15.6" x14ac:dyDescent="0.3">
      <c r="B44" s="33" t="s">
        <v>39</v>
      </c>
      <c r="C44" s="6">
        <v>150</v>
      </c>
      <c r="D44" s="6">
        <v>3.82</v>
      </c>
      <c r="E44" s="6">
        <v>5.85</v>
      </c>
      <c r="F44" s="6">
        <v>41.8</v>
      </c>
      <c r="G44" s="6">
        <v>224.54</v>
      </c>
      <c r="J44" s="30" t="s">
        <v>55</v>
      </c>
      <c r="K44" s="6">
        <v>200</v>
      </c>
      <c r="L44" s="6">
        <v>4.2</v>
      </c>
      <c r="M44" s="6">
        <v>1.6</v>
      </c>
      <c r="N44" s="6">
        <v>29.4</v>
      </c>
      <c r="O44" s="6">
        <v>150</v>
      </c>
    </row>
    <row r="45" spans="2:15" s="19" customFormat="1" ht="15.6" x14ac:dyDescent="0.3">
      <c r="B45" s="30" t="s">
        <v>45</v>
      </c>
      <c r="C45" s="22">
        <v>60</v>
      </c>
      <c r="D45" s="22">
        <v>0.66</v>
      </c>
      <c r="E45" s="22">
        <v>0</v>
      </c>
      <c r="F45" s="22">
        <v>2.2999999999999998</v>
      </c>
      <c r="G45" s="22">
        <v>14.4</v>
      </c>
      <c r="J45" s="30" t="s">
        <v>45</v>
      </c>
      <c r="K45" s="22">
        <v>60</v>
      </c>
      <c r="L45" s="22">
        <v>0.66</v>
      </c>
      <c r="M45" s="22">
        <v>0</v>
      </c>
      <c r="N45" s="22">
        <v>2.2999999999999998</v>
      </c>
      <c r="O45" s="22">
        <v>14.4</v>
      </c>
    </row>
    <row r="46" spans="2:15" s="19" customFormat="1" ht="15.6" x14ac:dyDescent="0.3">
      <c r="B46" s="33" t="s">
        <v>40</v>
      </c>
      <c r="C46" s="22">
        <v>200</v>
      </c>
      <c r="D46" s="22">
        <v>0.32</v>
      </c>
      <c r="E46" s="22">
        <v>0</v>
      </c>
      <c r="F46" s="22">
        <v>32.86</v>
      </c>
      <c r="G46" s="22">
        <v>132.6</v>
      </c>
      <c r="J46" s="33" t="s">
        <v>42</v>
      </c>
      <c r="K46" s="22">
        <v>200</v>
      </c>
      <c r="L46" s="22">
        <v>1</v>
      </c>
      <c r="M46" s="22">
        <v>0.2</v>
      </c>
      <c r="N46" s="22">
        <v>20.2</v>
      </c>
      <c r="O46" s="22">
        <v>92</v>
      </c>
    </row>
    <row r="47" spans="2:15" s="19" customFormat="1" ht="15.6" x14ac:dyDescent="0.3">
      <c r="B47" s="33" t="s">
        <v>6</v>
      </c>
      <c r="C47" s="6">
        <v>25</v>
      </c>
      <c r="D47" s="6">
        <v>1.9</v>
      </c>
      <c r="E47" s="6">
        <v>0.15</v>
      </c>
      <c r="F47" s="6">
        <v>10.35</v>
      </c>
      <c r="G47" s="22">
        <v>58.5</v>
      </c>
      <c r="J47" s="33" t="s">
        <v>6</v>
      </c>
      <c r="K47" s="6">
        <v>25</v>
      </c>
      <c r="L47" s="6">
        <v>1.9</v>
      </c>
      <c r="M47" s="6">
        <v>0.15</v>
      </c>
      <c r="N47" s="6">
        <v>10.35</v>
      </c>
      <c r="O47" s="22">
        <v>58.5</v>
      </c>
    </row>
    <row r="48" spans="2:15" s="19" customFormat="1" ht="15.6" x14ac:dyDescent="0.3">
      <c r="B48" s="33" t="s">
        <v>10</v>
      </c>
      <c r="C48" s="22">
        <v>50</v>
      </c>
      <c r="D48" s="22">
        <v>2.4</v>
      </c>
      <c r="E48" s="22">
        <v>0.5</v>
      </c>
      <c r="F48" s="22">
        <v>22.4</v>
      </c>
      <c r="G48" s="22">
        <v>105</v>
      </c>
      <c r="J48" s="33" t="s">
        <v>10</v>
      </c>
      <c r="K48" s="22">
        <v>50</v>
      </c>
      <c r="L48" s="22">
        <v>2.4</v>
      </c>
      <c r="M48" s="22">
        <v>0.5</v>
      </c>
      <c r="N48" s="22">
        <v>22.4</v>
      </c>
      <c r="O48" s="22">
        <v>105</v>
      </c>
    </row>
    <row r="49" spans="1:15" s="19" customFormat="1" ht="15.6" x14ac:dyDescent="0.3">
      <c r="B49" s="18" t="s">
        <v>13</v>
      </c>
      <c r="C49" s="32">
        <f>SUM(C42:C48)</f>
        <v>785</v>
      </c>
      <c r="D49" s="32">
        <f>SUM(D42:D48)</f>
        <v>29.569999999999997</v>
      </c>
      <c r="E49" s="32">
        <f>SUM(E42:E48)</f>
        <v>23.68</v>
      </c>
      <c r="F49" s="32">
        <f>SUM(F42:F48)</f>
        <v>121.35</v>
      </c>
      <c r="G49" s="32">
        <f>SUM(G42:G48)</f>
        <v>818.48</v>
      </c>
      <c r="J49" s="18" t="s">
        <v>13</v>
      </c>
      <c r="K49" s="32">
        <f>SUM(K42:K48)+100+50</f>
        <v>885</v>
      </c>
      <c r="L49" s="32">
        <f>SUM(L42:L48)</f>
        <v>41.434999999999995</v>
      </c>
      <c r="M49" s="32">
        <f>SUM(M42:M48)</f>
        <v>16.329999999999998</v>
      </c>
      <c r="N49" s="32">
        <f>SUM(N42:N48)</f>
        <v>107.05199999999999</v>
      </c>
      <c r="O49" s="32">
        <f>SUM(O42:O48)</f>
        <v>661.07999999999993</v>
      </c>
    </row>
    <row r="50" spans="1:15" s="21" customFormat="1" ht="27.75" customHeight="1" x14ac:dyDescent="0.3">
      <c r="B50" s="146" t="s">
        <v>21</v>
      </c>
      <c r="C50" s="146"/>
      <c r="D50" s="146"/>
      <c r="E50" s="146"/>
      <c r="F50" s="146"/>
      <c r="G50" s="146"/>
      <c r="J50" s="145" t="s">
        <v>33</v>
      </c>
      <c r="K50" s="145"/>
      <c r="L50" s="145"/>
      <c r="M50" s="145"/>
      <c r="N50" s="145"/>
      <c r="O50" s="145"/>
    </row>
    <row r="51" spans="1:15" s="19" customFormat="1" ht="62.4" x14ac:dyDescent="0.3">
      <c r="B51" s="6" t="s">
        <v>0</v>
      </c>
      <c r="C51" s="6" t="s">
        <v>1</v>
      </c>
      <c r="D51" s="144" t="s">
        <v>2</v>
      </c>
      <c r="E51" s="144"/>
      <c r="F51" s="144"/>
      <c r="G51" s="6" t="s">
        <v>3</v>
      </c>
      <c r="J51" s="6" t="s">
        <v>0</v>
      </c>
      <c r="K51" s="6" t="s">
        <v>1</v>
      </c>
      <c r="L51" s="144" t="s">
        <v>2</v>
      </c>
      <c r="M51" s="144"/>
      <c r="N51" s="144"/>
      <c r="O51" s="6" t="s">
        <v>3</v>
      </c>
    </row>
    <row r="52" spans="1:15" s="19" customFormat="1" ht="21.75" customHeight="1" x14ac:dyDescent="0.3">
      <c r="B52" s="18"/>
      <c r="C52" s="6"/>
      <c r="D52" s="22" t="s">
        <v>5</v>
      </c>
      <c r="E52" s="22" t="s">
        <v>4</v>
      </c>
      <c r="F52" s="22" t="s">
        <v>52</v>
      </c>
      <c r="G52" s="22"/>
      <c r="J52" s="18"/>
      <c r="K52" s="6"/>
      <c r="L52" s="22" t="s">
        <v>5</v>
      </c>
      <c r="M52" s="22" t="s">
        <v>4</v>
      </c>
      <c r="N52" s="22" t="s">
        <v>52</v>
      </c>
      <c r="O52" s="22"/>
    </row>
    <row r="53" spans="1:15" s="19" customFormat="1" ht="15.6" hidden="1" x14ac:dyDescent="0.3">
      <c r="B53" s="18"/>
      <c r="C53" s="22"/>
      <c r="D53" s="22"/>
      <c r="E53" s="22"/>
      <c r="F53" s="22"/>
      <c r="G53" s="22"/>
      <c r="J53" s="18"/>
      <c r="K53" s="22"/>
      <c r="L53" s="22"/>
      <c r="M53" s="22"/>
      <c r="N53" s="22"/>
      <c r="O53" s="22"/>
    </row>
    <row r="54" spans="1:15" s="19" customFormat="1" ht="31.2" x14ac:dyDescent="0.3">
      <c r="B54" s="30" t="s">
        <v>71</v>
      </c>
      <c r="C54" s="12">
        <v>200</v>
      </c>
      <c r="D54" s="22">
        <v>2.38</v>
      </c>
      <c r="E54" s="22">
        <v>1.8360000000000001</v>
      </c>
      <c r="F54" s="22">
        <v>17</v>
      </c>
      <c r="G54" s="22">
        <v>94.38</v>
      </c>
      <c r="J54" s="30" t="s">
        <v>76</v>
      </c>
      <c r="K54" s="22">
        <v>200</v>
      </c>
      <c r="L54" s="22">
        <v>8.43</v>
      </c>
      <c r="M54" s="22">
        <v>7.68</v>
      </c>
      <c r="N54" s="22">
        <v>13.3</v>
      </c>
      <c r="O54" s="22">
        <v>157.15</v>
      </c>
    </row>
    <row r="55" spans="1:15" s="19" customFormat="1" ht="15.6" x14ac:dyDescent="0.3">
      <c r="B55" s="33" t="s">
        <v>86</v>
      </c>
      <c r="C55" s="12">
        <v>80</v>
      </c>
      <c r="D55" s="22">
        <v>25.04</v>
      </c>
      <c r="E55" s="22">
        <v>26.62</v>
      </c>
      <c r="F55" s="22">
        <v>12.97</v>
      </c>
      <c r="G55" s="22">
        <v>391.47</v>
      </c>
      <c r="J55" s="33" t="s">
        <v>77</v>
      </c>
      <c r="K55" s="12" t="s">
        <v>84</v>
      </c>
      <c r="L55" s="22">
        <v>15.683</v>
      </c>
      <c r="M55" s="22">
        <v>7.18</v>
      </c>
      <c r="N55" s="22">
        <v>7.1719999999999997</v>
      </c>
      <c r="O55" s="22">
        <v>156.99</v>
      </c>
    </row>
    <row r="56" spans="1:15" s="19" customFormat="1" ht="15.6" x14ac:dyDescent="0.3">
      <c r="B56" s="30" t="s">
        <v>9</v>
      </c>
      <c r="C56" s="6">
        <v>150</v>
      </c>
      <c r="D56" s="6">
        <v>5.8</v>
      </c>
      <c r="E56" s="6">
        <v>5.7</v>
      </c>
      <c r="F56" s="6">
        <v>34</v>
      </c>
      <c r="G56" s="6">
        <v>210</v>
      </c>
      <c r="J56" s="30" t="s">
        <v>46</v>
      </c>
      <c r="K56" s="22">
        <v>200</v>
      </c>
      <c r="L56" s="22">
        <v>7.5359999999999996</v>
      </c>
      <c r="M56" s="22">
        <v>5.9589999999999996</v>
      </c>
      <c r="N56" s="22">
        <v>48.030999999999999</v>
      </c>
      <c r="O56" s="22">
        <v>276.11</v>
      </c>
    </row>
    <row r="57" spans="1:15" s="19" customFormat="1" ht="31.5" customHeight="1" x14ac:dyDescent="0.3">
      <c r="B57" s="30" t="s">
        <v>32</v>
      </c>
      <c r="C57" s="6">
        <v>70</v>
      </c>
      <c r="D57" s="6">
        <v>0.6</v>
      </c>
      <c r="E57" s="6">
        <v>0</v>
      </c>
      <c r="F57" s="6">
        <v>1.85</v>
      </c>
      <c r="G57" s="6">
        <v>10.4</v>
      </c>
      <c r="J57" s="30" t="s">
        <v>67</v>
      </c>
      <c r="K57" s="22">
        <v>100</v>
      </c>
      <c r="L57" s="22">
        <v>1.6</v>
      </c>
      <c r="M57" s="22">
        <v>8.18</v>
      </c>
      <c r="N57" s="22">
        <v>5.7</v>
      </c>
      <c r="O57" s="22">
        <v>104.4</v>
      </c>
    </row>
    <row r="58" spans="1:15" s="19" customFormat="1" ht="15.6" x14ac:dyDescent="0.3">
      <c r="B58" s="33" t="s">
        <v>42</v>
      </c>
      <c r="C58" s="22">
        <v>200</v>
      </c>
      <c r="D58" s="22">
        <v>1</v>
      </c>
      <c r="E58" s="22">
        <v>0.2</v>
      </c>
      <c r="F58" s="22">
        <v>20.2</v>
      </c>
      <c r="G58" s="22">
        <v>92</v>
      </c>
      <c r="J58" s="33" t="s">
        <v>40</v>
      </c>
      <c r="K58" s="22">
        <v>200</v>
      </c>
      <c r="L58" s="22">
        <v>0.32</v>
      </c>
      <c r="M58" s="22">
        <v>0</v>
      </c>
      <c r="N58" s="22">
        <v>32.86</v>
      </c>
      <c r="O58" s="22">
        <v>132.6</v>
      </c>
    </row>
    <row r="59" spans="1:15" s="19" customFormat="1" ht="15.6" x14ac:dyDescent="0.3">
      <c r="B59" s="33" t="s">
        <v>6</v>
      </c>
      <c r="C59" s="6">
        <v>25</v>
      </c>
      <c r="D59" s="6">
        <v>1.9</v>
      </c>
      <c r="E59" s="6">
        <v>0.15</v>
      </c>
      <c r="F59" s="6">
        <v>10.35</v>
      </c>
      <c r="G59" s="22">
        <v>58.5</v>
      </c>
      <c r="J59" s="33" t="s">
        <v>6</v>
      </c>
      <c r="K59" s="6">
        <v>25</v>
      </c>
      <c r="L59" s="6">
        <v>1.9</v>
      </c>
      <c r="M59" s="6">
        <v>0.15</v>
      </c>
      <c r="N59" s="6">
        <v>10.35</v>
      </c>
      <c r="O59" s="22">
        <v>58.5</v>
      </c>
    </row>
    <row r="60" spans="1:15" s="19" customFormat="1" ht="15.6" x14ac:dyDescent="0.3">
      <c r="B60" s="33" t="s">
        <v>10</v>
      </c>
      <c r="C60" s="22">
        <v>50</v>
      </c>
      <c r="D60" s="22">
        <v>2.4</v>
      </c>
      <c r="E60" s="22">
        <v>0.5</v>
      </c>
      <c r="F60" s="22">
        <v>22.4</v>
      </c>
      <c r="G60" s="22">
        <v>105</v>
      </c>
      <c r="J60" s="33" t="s">
        <v>10</v>
      </c>
      <c r="K60" s="22">
        <v>50</v>
      </c>
      <c r="L60" s="22">
        <v>2.4</v>
      </c>
      <c r="M60" s="22">
        <v>0.5</v>
      </c>
      <c r="N60" s="22">
        <v>22.4</v>
      </c>
      <c r="O60" s="22">
        <v>105</v>
      </c>
    </row>
    <row r="61" spans="1:15" s="19" customFormat="1" ht="15.6" x14ac:dyDescent="0.3">
      <c r="B61" s="18" t="s">
        <v>13</v>
      </c>
      <c r="C61" s="32">
        <f>SUM(C54:C60)</f>
        <v>775</v>
      </c>
      <c r="D61" s="32">
        <f>SUM(D54:D60)</f>
        <v>39.119999999999997</v>
      </c>
      <c r="E61" s="32">
        <f>SUM(E54:E60)</f>
        <v>35.006</v>
      </c>
      <c r="F61" s="32">
        <f>SUM(F54:F60)</f>
        <v>118.76999999999998</v>
      </c>
      <c r="G61" s="32">
        <f>SUM(G54:G60)</f>
        <v>961.75</v>
      </c>
      <c r="J61" s="18" t="s">
        <v>13</v>
      </c>
      <c r="K61" s="32">
        <f>SUM(K54:K60)+130</f>
        <v>905</v>
      </c>
      <c r="L61" s="32">
        <f>SUM(L54:L60)</f>
        <v>37.869</v>
      </c>
      <c r="M61" s="32">
        <f>SUM(M54:M60)</f>
        <v>29.648999999999997</v>
      </c>
      <c r="N61" s="32">
        <f>SUM(N54:N60)</f>
        <v>139.81299999999999</v>
      </c>
      <c r="O61" s="32">
        <f>SUM(O54:O60)</f>
        <v>990.75</v>
      </c>
    </row>
    <row r="62" spans="1:15" s="19" customFormat="1" ht="15.6" x14ac:dyDescent="0.3">
      <c r="B62" s="17"/>
      <c r="C62" s="23"/>
      <c r="D62" s="23"/>
      <c r="E62" s="23"/>
      <c r="F62" s="23"/>
      <c r="G62" s="23"/>
      <c r="J62" s="17"/>
      <c r="K62" s="23"/>
      <c r="L62" s="23"/>
      <c r="M62" s="23"/>
      <c r="N62" s="23"/>
      <c r="O62" s="23"/>
    </row>
    <row r="63" spans="1:15" s="17" customFormat="1" ht="15.6" x14ac:dyDescent="0.3">
      <c r="A63" s="19"/>
      <c r="C63" s="23"/>
      <c r="D63" s="23"/>
      <c r="E63" s="23"/>
      <c r="F63" s="23"/>
      <c r="G63" s="23"/>
      <c r="H63" s="19"/>
      <c r="K63" s="23"/>
      <c r="L63" s="23"/>
      <c r="M63" s="23"/>
      <c r="N63" s="23"/>
      <c r="O63" s="23"/>
    </row>
    <row r="64" spans="1:15" s="17" customFormat="1" ht="15.6" x14ac:dyDescent="0.3">
      <c r="C64" s="23"/>
      <c r="D64" s="23"/>
      <c r="E64" s="23"/>
      <c r="F64" s="23"/>
      <c r="G64" s="23"/>
      <c r="J64"/>
      <c r="K64" s="4"/>
      <c r="L64" s="4"/>
      <c r="M64" s="4"/>
      <c r="N64" s="4"/>
      <c r="O64" s="4"/>
    </row>
  </sheetData>
  <mergeCells count="21">
    <mergeCell ref="L51:N51"/>
    <mergeCell ref="J38:O38"/>
    <mergeCell ref="L39:N39"/>
    <mergeCell ref="D51:F51"/>
    <mergeCell ref="B38:G38"/>
    <mergeCell ref="D39:F39"/>
    <mergeCell ref="B50:G50"/>
    <mergeCell ref="B1:O1"/>
    <mergeCell ref="J2:O2"/>
    <mergeCell ref="L3:N3"/>
    <mergeCell ref="J14:O14"/>
    <mergeCell ref="D3:F3"/>
    <mergeCell ref="B14:G14"/>
    <mergeCell ref="D15:F15"/>
    <mergeCell ref="J50:O50"/>
    <mergeCell ref="B26:G26"/>
    <mergeCell ref="B2:G2"/>
    <mergeCell ref="D27:F27"/>
    <mergeCell ref="L15:N15"/>
    <mergeCell ref="J26:O26"/>
    <mergeCell ref="L27:N27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tabSelected="1" view="pageBreakPreview" zoomScale="50" zoomScaleNormal="50" zoomScaleSheetLayoutView="50" workbookViewId="0">
      <selection activeCell="L18" sqref="L18"/>
    </sheetView>
  </sheetViews>
  <sheetFormatPr defaultRowHeight="15.6" x14ac:dyDescent="0.3"/>
  <cols>
    <col min="1" max="1" width="3.5546875" customWidth="1"/>
    <col min="2" max="2" width="49.109375" style="17" customWidth="1"/>
    <col min="3" max="3" width="61.109375" style="17" customWidth="1"/>
    <col min="4" max="4" width="21.109375" style="17" customWidth="1"/>
    <col min="5" max="5" width="19.44140625" style="17" customWidth="1"/>
    <col min="6" max="6" width="18.6640625" style="17" customWidth="1"/>
    <col min="7" max="7" width="20.44140625" style="17" customWidth="1"/>
    <col min="8" max="8" width="37.5546875" style="17" customWidth="1"/>
    <col min="9" max="9" width="22.44140625" style="17" customWidth="1"/>
    <col min="10" max="10" width="17.33203125" style="17" customWidth="1"/>
    <col min="11" max="11" width="17.88671875" style="17" customWidth="1"/>
    <col min="12" max="12" width="18.109375" style="17" customWidth="1"/>
    <col min="13" max="13" width="21.33203125" style="17" customWidth="1"/>
    <col min="14" max="14" width="27.6640625" style="17" customWidth="1"/>
    <col min="15" max="15" width="27.44140625" style="17" hidden="1" customWidth="1"/>
    <col min="16" max="16" width="8.33203125" style="17" hidden="1" customWidth="1"/>
    <col min="17" max="17" width="16.44140625" style="17" customWidth="1"/>
    <col min="18" max="18" width="17.88671875" style="17" customWidth="1"/>
    <col min="19" max="19" width="21.5546875" style="17" customWidth="1"/>
    <col min="20" max="20" width="26.109375" style="17" customWidth="1"/>
    <col min="21" max="21" width="29.33203125" style="17" customWidth="1"/>
    <col min="22" max="22" width="42.6640625" style="17" customWidth="1"/>
    <col min="23" max="23" width="15.109375" customWidth="1"/>
    <col min="26" max="26" width="28" customWidth="1"/>
  </cols>
  <sheetData>
    <row r="1" spans="1:29" ht="54.75" customHeight="1" x14ac:dyDescent="0.3"/>
    <row r="2" spans="1:29" ht="33" x14ac:dyDescent="0.6">
      <c r="A2" s="66" t="s">
        <v>175</v>
      </c>
      <c r="B2" s="66"/>
      <c r="C2" s="66"/>
      <c r="D2" s="66"/>
      <c r="E2" s="66"/>
      <c r="F2" s="66"/>
      <c r="G2" s="66"/>
      <c r="H2" s="66" t="s">
        <v>110</v>
      </c>
      <c r="I2" s="66"/>
      <c r="J2" s="66"/>
      <c r="K2" s="66"/>
      <c r="L2" s="66"/>
      <c r="M2" s="66"/>
      <c r="N2" s="66"/>
      <c r="O2" s="46"/>
      <c r="P2" s="46"/>
      <c r="Q2" s="46"/>
      <c r="R2" s="46"/>
      <c r="S2" s="46"/>
      <c r="T2" s="46"/>
      <c r="U2" s="46"/>
      <c r="V2" s="46" t="s">
        <v>90</v>
      </c>
      <c r="W2" s="46"/>
      <c r="X2" s="46"/>
      <c r="Y2" s="46"/>
      <c r="Z2" s="46"/>
      <c r="AA2" s="46"/>
      <c r="AB2" s="47"/>
      <c r="AC2" s="47"/>
    </row>
    <row r="3" spans="1:29" ht="21" x14ac:dyDescent="0.4">
      <c r="A3" s="48" t="s">
        <v>176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 t="s">
        <v>91</v>
      </c>
      <c r="V3" s="48"/>
      <c r="W3" s="48"/>
      <c r="X3" s="48"/>
      <c r="Y3" s="48"/>
      <c r="Z3" s="48"/>
      <c r="AA3" s="48"/>
      <c r="AB3" s="47"/>
      <c r="AC3" s="47"/>
    </row>
    <row r="4" spans="1:29" ht="21" x14ac:dyDescent="0.4">
      <c r="A4" s="48" t="s">
        <v>177</v>
      </c>
      <c r="B4" s="48"/>
      <c r="C4" s="48"/>
      <c r="D4" s="48"/>
      <c r="E4" s="49"/>
      <c r="F4" s="48"/>
      <c r="G4" s="48"/>
      <c r="H4" s="48" t="s">
        <v>109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7"/>
      <c r="AC4" s="47"/>
    </row>
    <row r="5" spans="1:29" ht="21" x14ac:dyDescent="0.4">
      <c r="A5" s="48" t="s">
        <v>92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7"/>
      <c r="AC5" s="47"/>
    </row>
    <row r="6" spans="1:29" ht="21" x14ac:dyDescent="0.4">
      <c r="A6" s="48" t="s">
        <v>93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7"/>
      <c r="AC6" s="47"/>
    </row>
    <row r="7" spans="1:29" ht="21" x14ac:dyDescent="0.4">
      <c r="A7" s="48" t="s">
        <v>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7"/>
      <c r="AC7" s="47"/>
    </row>
    <row r="8" spans="1:29" ht="21" x14ac:dyDescent="0.4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7"/>
      <c r="AC8" s="47"/>
    </row>
    <row r="9" spans="1:29" ht="21" x14ac:dyDescent="0.4">
      <c r="A9" s="48" t="s">
        <v>99</v>
      </c>
      <c r="B9" s="48"/>
      <c r="C9" s="48"/>
      <c r="D9" s="48"/>
      <c r="E9" s="48"/>
      <c r="F9" s="48"/>
      <c r="G9" s="48"/>
      <c r="H9" s="48" t="s">
        <v>98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7"/>
      <c r="AC9" s="47"/>
    </row>
    <row r="10" spans="1:29" ht="21" x14ac:dyDescent="0.4">
      <c r="A10" s="48" t="s">
        <v>95</v>
      </c>
      <c r="B10" s="48"/>
      <c r="C10" s="48"/>
      <c r="D10" s="48"/>
      <c r="E10" s="48"/>
      <c r="F10" s="48"/>
      <c r="G10" s="48"/>
      <c r="H10" s="48" t="s">
        <v>97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7"/>
      <c r="AC10" s="47"/>
    </row>
    <row r="11" spans="1:29" ht="21" x14ac:dyDescent="0.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7"/>
      <c r="AC11" s="47"/>
    </row>
    <row r="12" spans="1:29" ht="21" x14ac:dyDescent="0.4">
      <c r="A12" s="48" t="s">
        <v>96</v>
      </c>
      <c r="B12" s="48"/>
      <c r="C12" s="48"/>
      <c r="D12" s="48"/>
      <c r="E12" s="48"/>
      <c r="F12" s="48"/>
      <c r="G12" s="48"/>
      <c r="H12" s="48" t="s">
        <v>111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7"/>
      <c r="AC12" s="47"/>
    </row>
    <row r="13" spans="1:29" ht="21" x14ac:dyDescent="0.4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7"/>
      <c r="AC13" s="47"/>
    </row>
    <row r="14" spans="1:29" ht="14.4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33" x14ac:dyDescent="0.6">
      <c r="A15" s="50"/>
      <c r="B15" s="66"/>
      <c r="C15" s="66" t="s">
        <v>125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45"/>
      <c r="O15" s="51"/>
      <c r="P15" s="50"/>
      <c r="Q15" s="50"/>
      <c r="R15" s="50"/>
      <c r="S15" s="46"/>
      <c r="T15" s="46"/>
      <c r="U15" s="45"/>
      <c r="V15" s="45"/>
      <c r="W15" s="51"/>
      <c r="X15" s="50"/>
      <c r="Y15" s="50"/>
      <c r="Z15" s="50"/>
      <c r="AA15" s="50"/>
      <c r="AB15" s="50"/>
      <c r="AC15" s="50"/>
    </row>
    <row r="16" spans="1:29" ht="33" x14ac:dyDescent="0.6">
      <c r="A16" s="50"/>
      <c r="B16" s="66"/>
      <c r="C16" s="66" t="s">
        <v>178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45"/>
      <c r="O16" s="51"/>
      <c r="P16" s="50"/>
      <c r="Q16" s="50"/>
      <c r="R16" s="50"/>
      <c r="S16" s="46"/>
      <c r="T16" s="46"/>
      <c r="U16" s="45"/>
      <c r="V16" s="45"/>
      <c r="W16" s="51"/>
      <c r="X16" s="50"/>
      <c r="Y16" s="50"/>
      <c r="Z16" s="50"/>
      <c r="AA16" s="50"/>
      <c r="AB16" s="50"/>
      <c r="AC16" s="50"/>
    </row>
    <row r="17" spans="1:29" ht="33" x14ac:dyDescent="0.6">
      <c r="A17" s="50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45"/>
      <c r="O17" s="51"/>
      <c r="P17" s="50"/>
      <c r="Q17" s="50"/>
      <c r="R17" s="50"/>
      <c r="S17" s="46"/>
      <c r="T17" s="46"/>
      <c r="U17" s="45"/>
      <c r="V17" s="45"/>
      <c r="W17" s="51"/>
      <c r="X17" s="50"/>
      <c r="Y17" s="50"/>
      <c r="Z17" s="50"/>
      <c r="AA17" s="50"/>
      <c r="AB17" s="50"/>
      <c r="AC17" s="50"/>
    </row>
    <row r="18" spans="1:29" ht="33" x14ac:dyDescent="0.6">
      <c r="A18" s="52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45"/>
      <c r="O18" s="51"/>
      <c r="P18" s="50"/>
      <c r="Q18" s="50"/>
      <c r="R18" s="50"/>
      <c r="S18" s="46"/>
      <c r="T18" s="46"/>
      <c r="U18" s="45"/>
      <c r="V18" s="45"/>
      <c r="W18" s="51"/>
      <c r="X18" s="50"/>
      <c r="Y18" s="50"/>
      <c r="Z18" s="50"/>
      <c r="AA18" s="50"/>
      <c r="AB18" s="50"/>
      <c r="AC18" s="50"/>
    </row>
    <row r="19" spans="1:29" ht="46.5" customHeight="1" x14ac:dyDescent="0.4">
      <c r="B19" s="64" t="s">
        <v>126</v>
      </c>
      <c r="C19" s="6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9" ht="31.5" customHeight="1" x14ac:dyDescent="0.4">
      <c r="B20" s="64"/>
      <c r="C20" s="6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9" s="20" customFormat="1" ht="31.8" x14ac:dyDescent="0.45">
      <c r="A21" s="75"/>
      <c r="B21" s="76"/>
      <c r="C21" s="151" t="s">
        <v>14</v>
      </c>
      <c r="D21" s="151"/>
      <c r="E21" s="151"/>
      <c r="F21" s="151"/>
      <c r="G21" s="151"/>
      <c r="H21" s="151"/>
      <c r="I21" s="105"/>
      <c r="J21" s="105"/>
      <c r="K21" s="105"/>
      <c r="L21" s="105"/>
      <c r="M21" s="105"/>
      <c r="N21" s="95"/>
      <c r="O21" s="96"/>
      <c r="P21" s="96"/>
      <c r="Q21" s="149"/>
      <c r="R21" s="149"/>
      <c r="S21" s="149"/>
      <c r="T21" s="149"/>
      <c r="U21" s="149"/>
      <c r="V21" s="149"/>
    </row>
    <row r="22" spans="1:29" s="14" customFormat="1" ht="177" customHeight="1" x14ac:dyDescent="0.5">
      <c r="A22" s="77"/>
      <c r="B22" s="87" t="s">
        <v>127</v>
      </c>
      <c r="C22" s="56" t="s">
        <v>0</v>
      </c>
      <c r="D22" s="56" t="s">
        <v>1</v>
      </c>
      <c r="E22" s="152" t="s">
        <v>2</v>
      </c>
      <c r="F22" s="152"/>
      <c r="G22" s="152"/>
      <c r="H22" s="88" t="s">
        <v>3</v>
      </c>
      <c r="I22" s="120" t="s">
        <v>134</v>
      </c>
      <c r="J22" s="120"/>
      <c r="K22" s="120"/>
      <c r="L22" s="120"/>
      <c r="M22" s="120" t="s">
        <v>135</v>
      </c>
      <c r="N22" s="120"/>
      <c r="O22" s="106"/>
      <c r="P22" s="106"/>
      <c r="Q22" s="98"/>
      <c r="R22" s="98"/>
      <c r="S22" s="148"/>
      <c r="T22" s="148"/>
      <c r="U22" s="148"/>
      <c r="V22" s="98"/>
    </row>
    <row r="23" spans="1:29" s="14" customFormat="1" ht="30" x14ac:dyDescent="0.5">
      <c r="A23" s="75"/>
      <c r="B23" s="79"/>
      <c r="C23" s="58"/>
      <c r="D23" s="59"/>
      <c r="E23" s="58" t="s">
        <v>5</v>
      </c>
      <c r="F23" s="58" t="s">
        <v>4</v>
      </c>
      <c r="G23" s="57" t="s">
        <v>52</v>
      </c>
      <c r="H23" s="89"/>
      <c r="I23" s="121" t="s">
        <v>136</v>
      </c>
      <c r="J23" s="121" t="s">
        <v>137</v>
      </c>
      <c r="K23" s="121" t="s">
        <v>138</v>
      </c>
      <c r="L23" s="121" t="s">
        <v>139</v>
      </c>
      <c r="M23" s="121" t="s">
        <v>140</v>
      </c>
      <c r="N23" s="121" t="s">
        <v>141</v>
      </c>
      <c r="O23" s="107" t="s">
        <v>142</v>
      </c>
      <c r="P23" s="107" t="s">
        <v>143</v>
      </c>
      <c r="Q23" s="74"/>
      <c r="R23" s="100"/>
      <c r="S23" s="74"/>
      <c r="T23" s="74"/>
      <c r="U23" s="99"/>
      <c r="V23" s="74"/>
    </row>
    <row r="24" spans="1:29" s="14" customFormat="1" ht="5.25" hidden="1" customHeight="1" x14ac:dyDescent="0.5">
      <c r="A24" s="75"/>
      <c r="B24" s="76"/>
      <c r="C24" s="58"/>
      <c r="D24" s="58"/>
      <c r="E24" s="58"/>
      <c r="F24" s="58"/>
      <c r="G24" s="58"/>
      <c r="H24" s="89"/>
      <c r="I24" s="121"/>
      <c r="J24" s="121"/>
      <c r="K24" s="121"/>
      <c r="L24" s="121"/>
      <c r="M24" s="121"/>
      <c r="N24" s="121"/>
      <c r="O24" s="107"/>
      <c r="P24" s="107"/>
      <c r="Q24" s="74"/>
      <c r="R24" s="74"/>
      <c r="S24" s="74"/>
      <c r="T24" s="74"/>
      <c r="U24" s="74"/>
      <c r="V24" s="74"/>
    </row>
    <row r="25" spans="1:29" s="14" customFormat="1" ht="31.2" x14ac:dyDescent="0.6">
      <c r="A25" s="80"/>
      <c r="B25" s="79" t="s">
        <v>128</v>
      </c>
      <c r="C25" s="58" t="s">
        <v>48</v>
      </c>
      <c r="D25" s="60">
        <v>200</v>
      </c>
      <c r="E25" s="61">
        <v>7.0750000000000002</v>
      </c>
      <c r="F25" s="61">
        <v>6.08</v>
      </c>
      <c r="G25" s="61">
        <v>17.231999999999999</v>
      </c>
      <c r="H25" s="90">
        <v>152.18</v>
      </c>
      <c r="I25" s="121">
        <v>11.5</v>
      </c>
      <c r="J25" s="121"/>
      <c r="K25" s="121">
        <v>0.08</v>
      </c>
      <c r="L25" s="121"/>
      <c r="M25" s="121">
        <v>1.2E-2</v>
      </c>
      <c r="N25" s="121"/>
      <c r="O25" s="108"/>
      <c r="P25" s="108"/>
      <c r="Q25" s="100"/>
      <c r="R25" s="101"/>
      <c r="S25" s="102"/>
      <c r="T25" s="102"/>
      <c r="U25" s="102"/>
      <c r="V25" s="102"/>
    </row>
    <row r="26" spans="1:29" s="14" customFormat="1" ht="27.75" customHeight="1" x14ac:dyDescent="0.6">
      <c r="A26" s="80"/>
      <c r="B26" s="79" t="s">
        <v>129</v>
      </c>
      <c r="C26" s="58" t="s">
        <v>87</v>
      </c>
      <c r="D26" s="60">
        <v>80</v>
      </c>
      <c r="E26" s="61">
        <v>14.66</v>
      </c>
      <c r="F26" s="61">
        <v>18.187999999999999</v>
      </c>
      <c r="G26" s="61">
        <v>23</v>
      </c>
      <c r="H26" s="90">
        <v>298.45999999999998</v>
      </c>
      <c r="I26" s="121">
        <v>0.03</v>
      </c>
      <c r="J26" s="121">
        <v>2.16</v>
      </c>
      <c r="K26" s="121"/>
      <c r="L26" s="121"/>
      <c r="M26" s="121">
        <v>0.56000000000000005</v>
      </c>
      <c r="N26" s="121">
        <v>1.92</v>
      </c>
      <c r="O26" s="108">
        <v>2.7</v>
      </c>
      <c r="P26" s="108">
        <v>0.8</v>
      </c>
      <c r="Q26" s="100"/>
      <c r="R26" s="101"/>
      <c r="S26" s="102"/>
      <c r="T26" s="102"/>
      <c r="U26" s="102"/>
      <c r="V26" s="102"/>
      <c r="X26" s="5" t="s">
        <v>88</v>
      </c>
    </row>
    <row r="27" spans="1:29" s="14" customFormat="1" ht="31.2" x14ac:dyDescent="0.6">
      <c r="A27" s="80"/>
      <c r="B27" s="79" t="s">
        <v>130</v>
      </c>
      <c r="C27" s="59" t="s">
        <v>113</v>
      </c>
      <c r="D27" s="60">
        <v>150</v>
      </c>
      <c r="E27" s="62">
        <v>4.2</v>
      </c>
      <c r="F27" s="62">
        <v>1.6</v>
      </c>
      <c r="G27" s="62">
        <v>29.4</v>
      </c>
      <c r="H27" s="88">
        <v>150</v>
      </c>
      <c r="I27" s="121">
        <v>0.01</v>
      </c>
      <c r="J27" s="121"/>
      <c r="K27" s="121">
        <v>1E-3</v>
      </c>
      <c r="L27" s="121"/>
      <c r="M27" s="121">
        <v>2.4</v>
      </c>
      <c r="N27" s="121"/>
      <c r="O27" s="108"/>
      <c r="P27" s="108">
        <v>0.01</v>
      </c>
      <c r="Q27" s="100"/>
      <c r="R27" s="101"/>
      <c r="S27" s="102"/>
      <c r="T27" s="102"/>
      <c r="U27" s="102"/>
      <c r="V27" s="102"/>
    </row>
    <row r="28" spans="1:29" s="14" customFormat="1" ht="57" x14ac:dyDescent="0.6">
      <c r="A28" s="80"/>
      <c r="B28" s="79" t="s">
        <v>131</v>
      </c>
      <c r="C28" s="59" t="s">
        <v>174</v>
      </c>
      <c r="D28" s="60">
        <v>200</v>
      </c>
      <c r="E28" s="61">
        <v>0.32</v>
      </c>
      <c r="F28" s="61">
        <v>0</v>
      </c>
      <c r="G28" s="61">
        <v>32.86</v>
      </c>
      <c r="H28" s="90">
        <v>132.6</v>
      </c>
      <c r="I28" s="121">
        <v>0.03</v>
      </c>
      <c r="J28" s="121">
        <v>0.12</v>
      </c>
      <c r="K28" s="121">
        <v>0.5</v>
      </c>
      <c r="L28" s="121">
        <v>5</v>
      </c>
      <c r="M28" s="121">
        <v>16</v>
      </c>
      <c r="N28" s="121">
        <v>3</v>
      </c>
      <c r="O28" s="108">
        <v>0.3</v>
      </c>
      <c r="P28" s="108"/>
      <c r="Q28" s="100"/>
      <c r="R28" s="101"/>
      <c r="S28" s="102"/>
      <c r="T28" s="102"/>
      <c r="U28" s="102"/>
      <c r="V28" s="102"/>
    </row>
    <row r="29" spans="1:29" s="14" customFormat="1" ht="60.75" customHeight="1" x14ac:dyDescent="0.6">
      <c r="A29" s="80"/>
      <c r="B29" s="79" t="s">
        <v>132</v>
      </c>
      <c r="C29" s="59" t="s">
        <v>116</v>
      </c>
      <c r="D29" s="60">
        <v>60</v>
      </c>
      <c r="E29" s="61">
        <v>0.6</v>
      </c>
      <c r="F29" s="61">
        <v>0</v>
      </c>
      <c r="G29" s="61">
        <v>1.3</v>
      </c>
      <c r="H29" s="90">
        <v>9.8000000000000007</v>
      </c>
      <c r="I29" s="121">
        <v>0.8</v>
      </c>
      <c r="J29" s="121">
        <v>0.1</v>
      </c>
      <c r="K29" s="121">
        <v>0.01</v>
      </c>
      <c r="L29" s="121"/>
      <c r="M29" s="121">
        <v>1.6</v>
      </c>
      <c r="N29" s="121">
        <v>5.3999999999999999E-2</v>
      </c>
      <c r="O29" s="108">
        <v>1.1000000000000001</v>
      </c>
      <c r="P29" s="108">
        <v>0.02</v>
      </c>
      <c r="Q29" s="74"/>
      <c r="R29" s="101"/>
      <c r="S29" s="102"/>
      <c r="T29" s="102"/>
      <c r="U29" s="102"/>
      <c r="V29" s="102"/>
    </row>
    <row r="30" spans="1:29" s="14" customFormat="1" ht="31.2" x14ac:dyDescent="0.6">
      <c r="A30" s="80"/>
      <c r="B30" s="79" t="s">
        <v>133</v>
      </c>
      <c r="C30" s="58" t="s">
        <v>101</v>
      </c>
      <c r="D30" s="60">
        <v>30</v>
      </c>
      <c r="E30" s="62">
        <v>1.9</v>
      </c>
      <c r="F30" s="62">
        <v>0.15</v>
      </c>
      <c r="G30" s="62">
        <v>10.35</v>
      </c>
      <c r="H30" s="90">
        <v>58.5</v>
      </c>
      <c r="I30" s="121">
        <v>0.02</v>
      </c>
      <c r="J30" s="121">
        <v>4</v>
      </c>
      <c r="K30" s="121">
        <v>0</v>
      </c>
      <c r="L30" s="121">
        <v>0</v>
      </c>
      <c r="M30" s="121">
        <v>14</v>
      </c>
      <c r="N30" s="121">
        <v>9.6</v>
      </c>
      <c r="O30" s="108">
        <v>0</v>
      </c>
      <c r="P30" s="108">
        <v>2.8</v>
      </c>
      <c r="Q30" s="74"/>
      <c r="R30" s="101"/>
      <c r="S30" s="100"/>
      <c r="T30" s="100"/>
      <c r="U30" s="100"/>
      <c r="V30" s="102"/>
    </row>
    <row r="31" spans="1:29" s="14" customFormat="1" ht="45.75" customHeight="1" x14ac:dyDescent="0.5">
      <c r="A31" s="80"/>
      <c r="B31" s="79"/>
      <c r="C31" s="58" t="s">
        <v>13</v>
      </c>
      <c r="D31" s="57">
        <f>SUM(D25:D30)+150</f>
        <v>870</v>
      </c>
      <c r="E31" s="63">
        <f>SUM(E25:E30)</f>
        <v>28.754999999999999</v>
      </c>
      <c r="F31" s="63">
        <f>SUM(F25:F30)</f>
        <v>26.018000000000001</v>
      </c>
      <c r="G31" s="63">
        <f>SUM(G25:G30)</f>
        <v>114.142</v>
      </c>
      <c r="H31" s="90">
        <f>SUM(H25:H30)</f>
        <v>801.54</v>
      </c>
      <c r="I31" s="121"/>
      <c r="J31" s="121">
        <f>SUM(J25:J30)</f>
        <v>6.3800000000000008</v>
      </c>
      <c r="K31" s="121">
        <f>SUM(K25:K30)</f>
        <v>0.59099999999999997</v>
      </c>
      <c r="L31" s="121">
        <f>SUM(L25:L30)</f>
        <v>5</v>
      </c>
      <c r="M31" s="121">
        <f>SUM(M25:M30)</f>
        <v>34.572000000000003</v>
      </c>
      <c r="N31" s="121">
        <f>SUM(N25:N30)</f>
        <v>14.574</v>
      </c>
      <c r="O31" s="108">
        <v>3</v>
      </c>
      <c r="P31" s="108">
        <v>0.3</v>
      </c>
      <c r="Q31" s="74"/>
      <c r="R31" s="74"/>
      <c r="S31" s="74"/>
      <c r="T31" s="74"/>
      <c r="U31" s="74"/>
      <c r="V31" s="74"/>
    </row>
    <row r="32" spans="1:29" s="20" customFormat="1" ht="79.5" customHeight="1" x14ac:dyDescent="0.45">
      <c r="A32" s="75"/>
      <c r="B32" s="76"/>
      <c r="C32" s="153" t="s">
        <v>15</v>
      </c>
      <c r="D32" s="153"/>
      <c r="E32" s="153"/>
      <c r="F32" s="153"/>
      <c r="G32" s="153"/>
      <c r="H32" s="154"/>
      <c r="I32" s="108"/>
      <c r="J32" s="108"/>
      <c r="K32" s="108"/>
      <c r="L32" s="108"/>
      <c r="M32" s="108"/>
      <c r="N32" s="108"/>
      <c r="O32" s="108"/>
      <c r="P32" s="108"/>
      <c r="Q32" s="150"/>
      <c r="R32" s="150"/>
      <c r="S32" s="150"/>
      <c r="T32" s="150"/>
      <c r="U32" s="150"/>
      <c r="V32" s="150"/>
    </row>
    <row r="33" spans="1:22" s="14" customFormat="1" ht="192.75" customHeight="1" x14ac:dyDescent="0.6">
      <c r="A33" s="77"/>
      <c r="B33" s="87" t="s">
        <v>127</v>
      </c>
      <c r="C33" s="56" t="s">
        <v>0</v>
      </c>
      <c r="D33" s="56" t="s">
        <v>1</v>
      </c>
      <c r="E33" s="152" t="s">
        <v>2</v>
      </c>
      <c r="F33" s="152"/>
      <c r="G33" s="152"/>
      <c r="H33" s="88" t="s">
        <v>3</v>
      </c>
      <c r="I33" s="118" t="s">
        <v>134</v>
      </c>
      <c r="J33" s="118"/>
      <c r="K33" s="118"/>
      <c r="L33" s="118"/>
      <c r="M33" s="118" t="s">
        <v>135</v>
      </c>
      <c r="N33" s="119"/>
      <c r="O33" s="110"/>
      <c r="P33" s="110"/>
      <c r="Q33" s="100"/>
      <c r="R33" s="101"/>
      <c r="S33" s="99"/>
      <c r="T33" s="99"/>
      <c r="U33" s="99"/>
      <c r="V33" s="99"/>
    </row>
    <row r="34" spans="1:22" s="14" customFormat="1" ht="31.2" x14ac:dyDescent="0.6">
      <c r="A34" s="75"/>
      <c r="B34" s="79"/>
      <c r="C34" s="58"/>
      <c r="D34" s="59"/>
      <c r="E34" s="58" t="s">
        <v>5</v>
      </c>
      <c r="F34" s="58" t="s">
        <v>4</v>
      </c>
      <c r="G34" s="57" t="s">
        <v>52</v>
      </c>
      <c r="H34" s="89"/>
      <c r="I34" s="115" t="s">
        <v>136</v>
      </c>
      <c r="J34" s="115" t="s">
        <v>137</v>
      </c>
      <c r="K34" s="115" t="s">
        <v>138</v>
      </c>
      <c r="L34" s="115" t="s">
        <v>139</v>
      </c>
      <c r="M34" s="115" t="s">
        <v>140</v>
      </c>
      <c r="N34" s="115" t="s">
        <v>141</v>
      </c>
      <c r="O34" s="111" t="s">
        <v>142</v>
      </c>
      <c r="P34" s="111" t="s">
        <v>143</v>
      </c>
      <c r="Q34" s="100"/>
      <c r="R34" s="101"/>
      <c r="S34" s="98"/>
      <c r="T34" s="98"/>
      <c r="U34" s="98"/>
      <c r="V34" s="98"/>
    </row>
    <row r="35" spans="1:22" s="14" customFormat="1" ht="30" hidden="1" customHeight="1" x14ac:dyDescent="0.6">
      <c r="A35" s="75"/>
      <c r="B35" s="76"/>
      <c r="C35" s="58"/>
      <c r="D35" s="58"/>
      <c r="E35" s="58"/>
      <c r="F35" s="58"/>
      <c r="G35" s="58"/>
      <c r="H35" s="89"/>
      <c r="I35" s="115"/>
      <c r="J35" s="115"/>
      <c r="K35" s="115"/>
      <c r="L35" s="115"/>
      <c r="M35" s="115"/>
      <c r="N35" s="115"/>
      <c r="O35" s="111"/>
      <c r="P35" s="111"/>
      <c r="Q35" s="100"/>
      <c r="R35" s="101"/>
      <c r="S35" s="98"/>
      <c r="T35" s="98"/>
      <c r="U35" s="98"/>
      <c r="V35" s="98"/>
    </row>
    <row r="36" spans="1:22" s="14" customFormat="1" ht="31.2" x14ac:dyDescent="0.6">
      <c r="A36" s="80"/>
      <c r="B36" s="79" t="s">
        <v>144</v>
      </c>
      <c r="C36" s="59" t="s">
        <v>63</v>
      </c>
      <c r="D36" s="60">
        <v>200</v>
      </c>
      <c r="E36" s="61">
        <v>2.032</v>
      </c>
      <c r="F36" s="61">
        <v>4.1900000000000004</v>
      </c>
      <c r="G36" s="61">
        <v>12.95</v>
      </c>
      <c r="H36" s="90">
        <v>98.29</v>
      </c>
      <c r="I36" s="115">
        <v>3.5999999999999997E-2</v>
      </c>
      <c r="J36" s="115">
        <v>15.6</v>
      </c>
      <c r="K36" s="115">
        <v>7.0000000000000007E-2</v>
      </c>
      <c r="L36" s="115"/>
      <c r="M36" s="115"/>
      <c r="N36" s="115"/>
      <c r="O36" s="111"/>
      <c r="P36" s="111"/>
      <c r="Q36" s="74"/>
      <c r="R36" s="101"/>
      <c r="S36" s="99"/>
      <c r="T36" s="99"/>
      <c r="U36" s="99"/>
      <c r="V36" s="99"/>
    </row>
    <row r="37" spans="1:22" s="14" customFormat="1" ht="57" x14ac:dyDescent="0.6">
      <c r="A37" s="80"/>
      <c r="B37" s="79" t="s">
        <v>145</v>
      </c>
      <c r="C37" s="59" t="s">
        <v>104</v>
      </c>
      <c r="D37" s="60">
        <v>100</v>
      </c>
      <c r="E37" s="61">
        <v>15.683</v>
      </c>
      <c r="F37" s="61">
        <v>7.18</v>
      </c>
      <c r="G37" s="61">
        <v>7.1719999999999997</v>
      </c>
      <c r="H37" s="90">
        <v>156.99</v>
      </c>
      <c r="I37" s="115">
        <v>0.03</v>
      </c>
      <c r="J37" s="115">
        <v>21.6</v>
      </c>
      <c r="K37" s="115"/>
      <c r="L37" s="115"/>
      <c r="M37" s="115">
        <v>56.5</v>
      </c>
      <c r="N37" s="115">
        <v>1.92</v>
      </c>
      <c r="O37" s="108">
        <v>27</v>
      </c>
      <c r="P37" s="108">
        <v>0.8</v>
      </c>
      <c r="Q37" s="74"/>
      <c r="R37" s="101"/>
      <c r="S37" s="98"/>
      <c r="T37" s="98"/>
      <c r="U37" s="98"/>
      <c r="V37" s="99"/>
    </row>
    <row r="38" spans="1:22" s="14" customFormat="1" ht="30.6" x14ac:dyDescent="0.55000000000000004">
      <c r="A38" s="80"/>
      <c r="B38" s="79" t="s">
        <v>146</v>
      </c>
      <c r="C38" s="59" t="s">
        <v>103</v>
      </c>
      <c r="D38" s="60">
        <v>150</v>
      </c>
      <c r="E38" s="61">
        <v>7.5359999999999996</v>
      </c>
      <c r="F38" s="61">
        <v>5.9589999999999996</v>
      </c>
      <c r="G38" s="61">
        <v>48.030999999999999</v>
      </c>
      <c r="H38" s="90">
        <v>407.46</v>
      </c>
      <c r="I38" s="115"/>
      <c r="J38" s="115"/>
      <c r="K38" s="115"/>
      <c r="L38" s="115"/>
      <c r="M38" s="115"/>
      <c r="N38" s="115"/>
      <c r="O38" s="108"/>
      <c r="P38" s="108"/>
      <c r="Q38" s="74"/>
      <c r="R38" s="74"/>
      <c r="S38" s="74"/>
      <c r="T38" s="74"/>
      <c r="U38" s="74"/>
      <c r="V38" s="74"/>
    </row>
    <row r="39" spans="1:22" s="14" customFormat="1" ht="30.6" x14ac:dyDescent="0.55000000000000004">
      <c r="A39" s="80"/>
      <c r="B39" s="79" t="s">
        <v>147</v>
      </c>
      <c r="C39" s="59" t="s">
        <v>123</v>
      </c>
      <c r="D39" s="60">
        <v>60</v>
      </c>
      <c r="E39" s="61">
        <v>2.2999999999999998</v>
      </c>
      <c r="F39" s="61">
        <v>6.8</v>
      </c>
      <c r="G39" s="61">
        <v>11.7</v>
      </c>
      <c r="H39" s="90">
        <v>119</v>
      </c>
      <c r="I39" s="115"/>
      <c r="J39" s="115">
        <v>6</v>
      </c>
      <c r="K39" s="115">
        <v>0.6</v>
      </c>
      <c r="L39" s="115">
        <v>1.5</v>
      </c>
      <c r="M39" s="115">
        <v>9</v>
      </c>
      <c r="N39" s="115">
        <v>34.5</v>
      </c>
      <c r="O39" s="108">
        <v>30</v>
      </c>
      <c r="P39" s="108">
        <v>1.2</v>
      </c>
      <c r="Q39" s="74"/>
      <c r="R39" s="74"/>
      <c r="S39" s="74"/>
      <c r="T39" s="74"/>
      <c r="U39" s="74"/>
      <c r="V39" s="74"/>
    </row>
    <row r="40" spans="1:22" s="14" customFormat="1" ht="30" x14ac:dyDescent="0.55000000000000004">
      <c r="A40" s="80"/>
      <c r="B40" s="79" t="s">
        <v>148</v>
      </c>
      <c r="C40" s="58" t="s">
        <v>40</v>
      </c>
      <c r="D40" s="60">
        <v>200</v>
      </c>
      <c r="E40" s="61">
        <v>0.32</v>
      </c>
      <c r="F40" s="61">
        <v>0</v>
      </c>
      <c r="G40" s="61">
        <v>32.86</v>
      </c>
      <c r="H40" s="90">
        <v>132.6</v>
      </c>
      <c r="I40" s="115"/>
      <c r="J40" s="115">
        <v>3.1</v>
      </c>
      <c r="K40" s="115"/>
      <c r="L40" s="115">
        <v>0.08</v>
      </c>
      <c r="M40" s="115">
        <v>6</v>
      </c>
      <c r="N40" s="115">
        <v>21</v>
      </c>
      <c r="O40" s="108">
        <v>4</v>
      </c>
      <c r="P40" s="108">
        <v>0</v>
      </c>
      <c r="Q40" s="150"/>
      <c r="R40" s="150"/>
      <c r="S40" s="150"/>
      <c r="T40" s="150"/>
      <c r="U40" s="150"/>
      <c r="V40" s="150"/>
    </row>
    <row r="41" spans="1:22" s="14" customFormat="1" ht="30.6" x14ac:dyDescent="0.55000000000000004">
      <c r="A41" s="80"/>
      <c r="B41" s="79" t="s">
        <v>133</v>
      </c>
      <c r="C41" s="58" t="s">
        <v>101</v>
      </c>
      <c r="D41" s="60">
        <v>30</v>
      </c>
      <c r="E41" s="62">
        <v>1.9</v>
      </c>
      <c r="F41" s="62">
        <v>0.15</v>
      </c>
      <c r="G41" s="62">
        <v>10.35</v>
      </c>
      <c r="H41" s="90">
        <v>58.5</v>
      </c>
      <c r="I41" s="115">
        <v>0.02</v>
      </c>
      <c r="J41" s="115">
        <v>4</v>
      </c>
      <c r="K41" s="115">
        <v>0</v>
      </c>
      <c r="L41" s="115">
        <v>0</v>
      </c>
      <c r="M41" s="115">
        <v>14</v>
      </c>
      <c r="N41" s="115">
        <v>14</v>
      </c>
      <c r="O41" s="108">
        <v>9.6</v>
      </c>
      <c r="P41" s="108">
        <v>2.8</v>
      </c>
      <c r="Q41" s="98"/>
      <c r="R41" s="98"/>
      <c r="S41" s="148"/>
      <c r="T41" s="148"/>
      <c r="U41" s="148"/>
      <c r="V41" s="98"/>
    </row>
    <row r="42" spans="1:22" s="14" customFormat="1" ht="30" x14ac:dyDescent="0.5">
      <c r="A42" s="80"/>
      <c r="B42" s="79"/>
      <c r="C42" s="59"/>
      <c r="D42" s="58"/>
      <c r="E42" s="61"/>
      <c r="F42" s="61"/>
      <c r="G42" s="61"/>
      <c r="H42" s="90"/>
      <c r="I42" s="115">
        <v>0.03</v>
      </c>
      <c r="J42" s="115"/>
      <c r="K42" s="115"/>
      <c r="L42" s="115">
        <v>0.51</v>
      </c>
      <c r="M42" s="115">
        <v>5</v>
      </c>
      <c r="N42" s="115">
        <v>16</v>
      </c>
      <c r="O42" s="108">
        <v>3</v>
      </c>
      <c r="P42" s="108">
        <v>0.3</v>
      </c>
      <c r="Q42" s="74"/>
      <c r="R42" s="100"/>
      <c r="S42" s="74"/>
      <c r="T42" s="74"/>
      <c r="U42" s="99"/>
      <c r="V42" s="74"/>
    </row>
    <row r="43" spans="1:22" s="14" customFormat="1" ht="30" x14ac:dyDescent="0.5">
      <c r="A43" s="80"/>
      <c r="B43" s="79"/>
      <c r="C43" s="58" t="s">
        <v>13</v>
      </c>
      <c r="D43" s="58">
        <f>SUM(D36:D42)+80+50</f>
        <v>870</v>
      </c>
      <c r="E43" s="58">
        <f t="shared" ref="E43:N43" si="0">SUM(E36:E42)</f>
        <v>29.770999999999997</v>
      </c>
      <c r="F43" s="58">
        <f t="shared" si="0"/>
        <v>24.279</v>
      </c>
      <c r="G43" s="58">
        <f t="shared" si="0"/>
        <v>123.06299999999999</v>
      </c>
      <c r="H43" s="90">
        <f t="shared" si="0"/>
        <v>972.84</v>
      </c>
      <c r="I43" s="108">
        <f t="shared" si="0"/>
        <v>0.11600000000000001</v>
      </c>
      <c r="J43" s="108">
        <f t="shared" si="0"/>
        <v>50.300000000000004</v>
      </c>
      <c r="K43" s="108">
        <f t="shared" si="0"/>
        <v>0.66999999999999993</v>
      </c>
      <c r="L43" s="108">
        <f t="shared" si="0"/>
        <v>2.09</v>
      </c>
      <c r="M43" s="108">
        <f t="shared" si="0"/>
        <v>90.5</v>
      </c>
      <c r="N43" s="108">
        <f t="shared" si="0"/>
        <v>87.42</v>
      </c>
      <c r="O43" s="108">
        <v>30</v>
      </c>
      <c r="P43" s="108">
        <v>1.2</v>
      </c>
      <c r="Q43" s="74"/>
      <c r="R43" s="74"/>
      <c r="S43" s="74"/>
      <c r="T43" s="74"/>
      <c r="U43" s="74"/>
      <c r="V43" s="74"/>
    </row>
    <row r="44" spans="1:22" s="20" customFormat="1" ht="69" customHeight="1" x14ac:dyDescent="0.45">
      <c r="A44" s="75"/>
      <c r="B44" s="76"/>
      <c r="C44" s="153" t="s">
        <v>17</v>
      </c>
      <c r="D44" s="153"/>
      <c r="E44" s="153"/>
      <c r="F44" s="153"/>
      <c r="G44" s="153"/>
      <c r="H44" s="154"/>
      <c r="I44" s="108"/>
      <c r="J44" s="108"/>
      <c r="K44" s="108"/>
      <c r="L44" s="108"/>
      <c r="M44" s="108"/>
      <c r="N44" s="108"/>
      <c r="O44" s="108">
        <v>4</v>
      </c>
      <c r="P44" s="108">
        <v>0</v>
      </c>
      <c r="Q44" s="150"/>
      <c r="R44" s="150"/>
      <c r="S44" s="150"/>
      <c r="T44" s="150"/>
      <c r="U44" s="150"/>
      <c r="V44" s="150"/>
    </row>
    <row r="45" spans="1:22" s="14" customFormat="1" ht="183.75" customHeight="1" x14ac:dyDescent="0.5">
      <c r="A45" s="77"/>
      <c r="B45" s="87" t="s">
        <v>127</v>
      </c>
      <c r="C45" s="56" t="s">
        <v>0</v>
      </c>
      <c r="D45" s="56" t="s">
        <v>1</v>
      </c>
      <c r="E45" s="152" t="s">
        <v>2</v>
      </c>
      <c r="F45" s="152"/>
      <c r="G45" s="152"/>
      <c r="H45" s="88" t="s">
        <v>3</v>
      </c>
      <c r="I45" s="122" t="s">
        <v>134</v>
      </c>
      <c r="J45" s="122"/>
      <c r="K45" s="122"/>
      <c r="L45" s="122"/>
      <c r="M45" s="122" t="s">
        <v>135</v>
      </c>
      <c r="N45" s="123"/>
      <c r="O45" s="108">
        <v>9.6</v>
      </c>
      <c r="P45" s="108">
        <v>2.8</v>
      </c>
      <c r="Q45" s="98"/>
      <c r="R45" s="98"/>
      <c r="S45" s="148"/>
      <c r="T45" s="148"/>
      <c r="U45" s="148"/>
      <c r="V45" s="98"/>
    </row>
    <row r="46" spans="1:22" s="14" customFormat="1" ht="30" x14ac:dyDescent="0.5">
      <c r="A46" s="75"/>
      <c r="B46" s="79"/>
      <c r="C46" s="58"/>
      <c r="D46" s="59"/>
      <c r="E46" s="58" t="s">
        <v>5</v>
      </c>
      <c r="F46" s="58" t="s">
        <v>4</v>
      </c>
      <c r="G46" s="57" t="s">
        <v>52</v>
      </c>
      <c r="H46" s="89"/>
      <c r="I46" s="124" t="s">
        <v>136</v>
      </c>
      <c r="J46" s="124" t="s">
        <v>137</v>
      </c>
      <c r="K46" s="124" t="s">
        <v>138</v>
      </c>
      <c r="L46" s="124" t="s">
        <v>139</v>
      </c>
      <c r="M46" s="124" t="s">
        <v>140</v>
      </c>
      <c r="N46" s="124" t="s">
        <v>141</v>
      </c>
      <c r="O46" s="108">
        <v>3</v>
      </c>
      <c r="P46" s="108">
        <v>0.3</v>
      </c>
      <c r="Q46" s="74"/>
      <c r="R46" s="100"/>
      <c r="S46" s="74"/>
      <c r="T46" s="74"/>
      <c r="U46" s="99"/>
      <c r="V46" s="74"/>
    </row>
    <row r="47" spans="1:22" s="14" customFormat="1" ht="1.5" customHeight="1" x14ac:dyDescent="0.5">
      <c r="A47" s="75"/>
      <c r="B47" s="76"/>
      <c r="C47" s="58"/>
      <c r="D47" s="58"/>
      <c r="E47" s="58"/>
      <c r="F47" s="58"/>
      <c r="G47" s="58"/>
      <c r="H47" s="89"/>
      <c r="I47" s="124"/>
      <c r="J47" s="124"/>
      <c r="K47" s="124"/>
      <c r="L47" s="124"/>
      <c r="M47" s="124"/>
      <c r="N47" s="124"/>
      <c r="O47" s="108">
        <f>SUM(O41:O46)</f>
        <v>59.2</v>
      </c>
      <c r="P47" s="108">
        <f>SUM(P41:P46)</f>
        <v>7.3999999999999995</v>
      </c>
      <c r="Q47" s="74"/>
      <c r="R47" s="74"/>
      <c r="S47" s="74"/>
      <c r="T47" s="74"/>
      <c r="U47" s="74"/>
      <c r="V47" s="74"/>
    </row>
    <row r="48" spans="1:22" s="14" customFormat="1" ht="56.4" x14ac:dyDescent="0.55000000000000004">
      <c r="A48" s="80"/>
      <c r="B48" s="79" t="s">
        <v>149</v>
      </c>
      <c r="C48" s="59" t="s">
        <v>71</v>
      </c>
      <c r="D48" s="60">
        <v>200</v>
      </c>
      <c r="E48" s="61">
        <v>2.38</v>
      </c>
      <c r="F48" s="61">
        <v>1.8360000000000001</v>
      </c>
      <c r="G48" s="61">
        <v>17</v>
      </c>
      <c r="H48" s="90">
        <v>94.38</v>
      </c>
      <c r="I48" s="124">
        <v>0.23</v>
      </c>
      <c r="J48" s="124">
        <v>4.83</v>
      </c>
      <c r="K48" s="124">
        <v>0</v>
      </c>
      <c r="L48" s="124">
        <v>1.1499999999999999</v>
      </c>
      <c r="M48" s="124">
        <v>34.1</v>
      </c>
      <c r="N48" s="124">
        <v>88.1</v>
      </c>
      <c r="O48" s="108"/>
      <c r="P48" s="108"/>
      <c r="Q48" s="74"/>
      <c r="R48" s="99"/>
      <c r="S48" s="99"/>
      <c r="T48" s="103"/>
      <c r="U48" s="103"/>
      <c r="V48" s="103"/>
    </row>
    <row r="49" spans="1:22" s="14" customFormat="1" ht="30.6" x14ac:dyDescent="0.55000000000000004">
      <c r="A49" s="80"/>
      <c r="B49" s="79" t="s">
        <v>150</v>
      </c>
      <c r="C49" s="59" t="s">
        <v>118</v>
      </c>
      <c r="D49" s="60">
        <v>200</v>
      </c>
      <c r="E49" s="61">
        <v>21.32</v>
      </c>
      <c r="F49" s="61">
        <v>22</v>
      </c>
      <c r="G49" s="61">
        <v>50.8</v>
      </c>
      <c r="H49" s="57">
        <v>555</v>
      </c>
      <c r="I49" s="124"/>
      <c r="J49" s="124">
        <v>0.3</v>
      </c>
      <c r="K49" s="124">
        <v>0.01</v>
      </c>
      <c r="L49" s="124">
        <v>3</v>
      </c>
      <c r="M49" s="124">
        <v>2.4</v>
      </c>
      <c r="N49" s="124">
        <v>0.05</v>
      </c>
      <c r="O49" s="50"/>
      <c r="P49" s="50"/>
      <c r="Q49" s="100"/>
      <c r="R49" s="99"/>
      <c r="S49" s="74"/>
      <c r="T49" s="103"/>
      <c r="U49" s="103"/>
      <c r="V49" s="103"/>
    </row>
    <row r="50" spans="1:22" s="14" customFormat="1" ht="38.25" customHeight="1" x14ac:dyDescent="0.55000000000000004">
      <c r="A50" s="80"/>
      <c r="B50" s="79" t="s">
        <v>151</v>
      </c>
      <c r="C50" s="59" t="s">
        <v>124</v>
      </c>
      <c r="D50" s="60">
        <v>60</v>
      </c>
      <c r="E50" s="61">
        <v>1.3128</v>
      </c>
      <c r="F50" s="61">
        <v>3.0790000000000002</v>
      </c>
      <c r="G50" s="61">
        <v>5</v>
      </c>
      <c r="H50" s="57">
        <v>54.99</v>
      </c>
      <c r="I50" s="124">
        <v>0.8</v>
      </c>
      <c r="J50" s="124">
        <v>0.1</v>
      </c>
      <c r="K50" s="124">
        <v>0.01</v>
      </c>
      <c r="L50" s="124"/>
      <c r="M50" s="124">
        <v>1.6</v>
      </c>
      <c r="N50" s="124">
        <v>5.3999999999999999E-2</v>
      </c>
      <c r="O50" s="50"/>
      <c r="P50" s="50"/>
      <c r="Q50" s="100"/>
      <c r="R50" s="99"/>
      <c r="S50" s="74"/>
      <c r="T50" s="103"/>
      <c r="U50" s="103"/>
      <c r="V50" s="103"/>
    </row>
    <row r="51" spans="1:22" s="14" customFormat="1" ht="30.6" x14ac:dyDescent="0.55000000000000004">
      <c r="A51" s="80"/>
      <c r="B51" s="79" t="s">
        <v>131</v>
      </c>
      <c r="C51" s="59" t="s">
        <v>114</v>
      </c>
      <c r="D51" s="60">
        <v>200</v>
      </c>
      <c r="E51" s="61">
        <v>0.18</v>
      </c>
      <c r="F51" s="61">
        <v>0.18</v>
      </c>
      <c r="G51" s="61">
        <v>28.361999999999998</v>
      </c>
      <c r="H51" s="90">
        <v>116.91</v>
      </c>
      <c r="I51" s="124">
        <v>0.02</v>
      </c>
      <c r="J51" s="124">
        <v>4</v>
      </c>
      <c r="K51" s="124">
        <v>0</v>
      </c>
      <c r="L51" s="124">
        <v>0</v>
      </c>
      <c r="M51" s="124">
        <v>14</v>
      </c>
      <c r="N51" s="124">
        <v>9.6</v>
      </c>
      <c r="O51" s="110"/>
      <c r="P51" s="110"/>
      <c r="Q51" s="74"/>
      <c r="R51" s="99"/>
      <c r="S51" s="98"/>
      <c r="T51" s="104"/>
      <c r="U51" s="104"/>
      <c r="V51" s="103"/>
    </row>
    <row r="52" spans="1:22" s="14" customFormat="1" ht="30.6" x14ac:dyDescent="0.55000000000000004">
      <c r="A52" s="80"/>
      <c r="B52" s="79" t="s">
        <v>133</v>
      </c>
      <c r="C52" s="58" t="s">
        <v>102</v>
      </c>
      <c r="D52" s="60">
        <v>30</v>
      </c>
      <c r="E52" s="62">
        <v>1.9</v>
      </c>
      <c r="F52" s="62">
        <v>0.15</v>
      </c>
      <c r="G52" s="62">
        <v>10.35</v>
      </c>
      <c r="H52" s="90">
        <v>58.5</v>
      </c>
      <c r="I52" s="124">
        <v>0.03</v>
      </c>
      <c r="J52" s="124"/>
      <c r="K52" s="124"/>
      <c r="L52" s="124">
        <v>0.51</v>
      </c>
      <c r="M52" s="124">
        <v>5</v>
      </c>
      <c r="N52" s="124">
        <v>16</v>
      </c>
      <c r="O52" s="111" t="s">
        <v>142</v>
      </c>
      <c r="P52" s="111" t="s">
        <v>143</v>
      </c>
      <c r="Q52" s="74"/>
      <c r="R52" s="99"/>
      <c r="S52" s="99"/>
      <c r="T52" s="103"/>
      <c r="U52" s="103"/>
      <c r="V52" s="103"/>
    </row>
    <row r="53" spans="1:22" s="14" customFormat="1" ht="30.6" x14ac:dyDescent="0.55000000000000004">
      <c r="A53" s="80"/>
      <c r="B53" s="79"/>
      <c r="C53" s="58"/>
      <c r="D53" s="60"/>
      <c r="E53" s="62"/>
      <c r="F53" s="62"/>
      <c r="G53" s="62"/>
      <c r="H53" s="90"/>
      <c r="I53" s="124">
        <f t="shared" ref="I53:N53" si="1">SUM(I48:I52)</f>
        <v>1.08</v>
      </c>
      <c r="J53" s="124">
        <f t="shared" si="1"/>
        <v>9.23</v>
      </c>
      <c r="K53" s="124">
        <f t="shared" si="1"/>
        <v>0.02</v>
      </c>
      <c r="L53" s="124">
        <f t="shared" si="1"/>
        <v>4.66</v>
      </c>
      <c r="M53" s="124">
        <f t="shared" si="1"/>
        <v>57.1</v>
      </c>
      <c r="N53" s="124">
        <f t="shared" si="1"/>
        <v>113.80399999999999</v>
      </c>
      <c r="O53" s="111"/>
      <c r="P53" s="111"/>
      <c r="Q53" s="74"/>
      <c r="R53" s="99"/>
      <c r="S53" s="99"/>
      <c r="T53" s="103"/>
      <c r="U53" s="103"/>
      <c r="V53" s="103"/>
    </row>
    <row r="54" spans="1:22" s="14" customFormat="1" ht="30" x14ac:dyDescent="0.5">
      <c r="A54" s="80"/>
      <c r="B54" s="79"/>
      <c r="C54" s="58" t="s">
        <v>13</v>
      </c>
      <c r="D54" s="58">
        <f>SUM(D48:D52)+150</f>
        <v>840</v>
      </c>
      <c r="E54" s="58">
        <f>SUM(E48:E52)</f>
        <v>27.092799999999997</v>
      </c>
      <c r="F54" s="58">
        <f>SUM(F48:F52)</f>
        <v>27.244999999999997</v>
      </c>
      <c r="G54" s="58">
        <f>SUM(G48:G52)</f>
        <v>111.51199999999999</v>
      </c>
      <c r="H54" s="90">
        <f>SUM(H48:H52)</f>
        <v>879.78</v>
      </c>
      <c r="I54" s="124">
        <f t="shared" ref="I54:N54" si="2">SUM(I53)</f>
        <v>1.08</v>
      </c>
      <c r="J54" s="124">
        <f t="shared" si="2"/>
        <v>9.23</v>
      </c>
      <c r="K54" s="124">
        <f t="shared" si="2"/>
        <v>0.02</v>
      </c>
      <c r="L54" s="124">
        <f t="shared" si="2"/>
        <v>4.66</v>
      </c>
      <c r="M54" s="124">
        <f t="shared" si="2"/>
        <v>57.1</v>
      </c>
      <c r="N54" s="124">
        <f t="shared" si="2"/>
        <v>113.80399999999999</v>
      </c>
      <c r="O54" s="108">
        <v>35.58</v>
      </c>
      <c r="P54" s="108">
        <v>2.0499999999999998</v>
      </c>
      <c r="Q54" s="74"/>
      <c r="R54" s="74"/>
      <c r="S54" s="74"/>
      <c r="T54" s="74"/>
      <c r="U54" s="74"/>
      <c r="V54" s="74"/>
    </row>
    <row r="55" spans="1:22" s="20" customFormat="1" ht="68.25" customHeight="1" x14ac:dyDescent="0.45">
      <c r="A55" s="80"/>
      <c r="B55" s="79"/>
      <c r="C55" s="153" t="s">
        <v>19</v>
      </c>
      <c r="D55" s="153"/>
      <c r="E55" s="153"/>
      <c r="F55" s="153"/>
      <c r="G55" s="153"/>
      <c r="H55" s="154"/>
      <c r="I55" s="108"/>
      <c r="J55" s="108"/>
      <c r="K55" s="108"/>
      <c r="L55" s="108"/>
      <c r="M55" s="108"/>
      <c r="N55" s="108"/>
      <c r="O55" s="108">
        <v>1E-3</v>
      </c>
      <c r="P55" s="108">
        <v>3</v>
      </c>
      <c r="Q55" s="150"/>
      <c r="R55" s="150"/>
      <c r="S55" s="150"/>
      <c r="T55" s="150"/>
      <c r="U55" s="150"/>
      <c r="V55" s="150"/>
    </row>
    <row r="56" spans="1:22" s="14" customFormat="1" ht="191.25" customHeight="1" x14ac:dyDescent="0.5">
      <c r="A56" s="77"/>
      <c r="B56" s="87" t="s">
        <v>127</v>
      </c>
      <c r="C56" s="56" t="s">
        <v>0</v>
      </c>
      <c r="D56" s="56" t="s">
        <v>1</v>
      </c>
      <c r="E56" s="152" t="s">
        <v>2</v>
      </c>
      <c r="F56" s="152"/>
      <c r="G56" s="152"/>
      <c r="H56" s="88" t="s">
        <v>3</v>
      </c>
      <c r="I56" s="122" t="s">
        <v>134</v>
      </c>
      <c r="J56" s="122"/>
      <c r="K56" s="122"/>
      <c r="L56" s="122"/>
      <c r="M56" s="122" t="s">
        <v>135</v>
      </c>
      <c r="N56" s="123"/>
      <c r="O56" s="108">
        <v>1.1000000000000001</v>
      </c>
      <c r="P56" s="108">
        <v>0.02</v>
      </c>
      <c r="Q56" s="98"/>
      <c r="R56" s="98"/>
      <c r="S56" s="148"/>
      <c r="T56" s="148"/>
      <c r="U56" s="148"/>
      <c r="V56" s="98"/>
    </row>
    <row r="57" spans="1:22" s="14" customFormat="1" ht="30" x14ac:dyDescent="0.5">
      <c r="A57" s="75"/>
      <c r="B57" s="79"/>
      <c r="C57" s="58"/>
      <c r="D57" s="59"/>
      <c r="E57" s="58" t="s">
        <v>5</v>
      </c>
      <c r="F57" s="58" t="s">
        <v>4</v>
      </c>
      <c r="G57" s="57" t="s">
        <v>52</v>
      </c>
      <c r="H57" s="89"/>
      <c r="I57" s="124" t="s">
        <v>136</v>
      </c>
      <c r="J57" s="124" t="s">
        <v>137</v>
      </c>
      <c r="K57" s="124" t="s">
        <v>138</v>
      </c>
      <c r="L57" s="124" t="s">
        <v>139</v>
      </c>
      <c r="M57" s="124" t="s">
        <v>140</v>
      </c>
      <c r="N57" s="124" t="s">
        <v>141</v>
      </c>
      <c r="O57" s="108">
        <v>0</v>
      </c>
      <c r="P57" s="108">
        <v>2.8</v>
      </c>
      <c r="Q57" s="74"/>
      <c r="R57" s="100"/>
      <c r="S57" s="74"/>
      <c r="T57" s="74"/>
      <c r="U57" s="99"/>
      <c r="V57" s="74"/>
    </row>
    <row r="58" spans="1:22" s="14" customFormat="1" ht="2.25" customHeight="1" x14ac:dyDescent="0.5">
      <c r="A58" s="75"/>
      <c r="B58" s="76"/>
      <c r="C58" s="58"/>
      <c r="D58" s="58"/>
      <c r="E58" s="58"/>
      <c r="F58" s="58"/>
      <c r="G58" s="58"/>
      <c r="H58" s="89"/>
      <c r="I58" s="108"/>
      <c r="J58" s="108"/>
      <c r="K58" s="108"/>
      <c r="L58" s="108"/>
      <c r="M58" s="108"/>
      <c r="N58" s="108"/>
      <c r="O58" s="108">
        <v>3</v>
      </c>
      <c r="P58" s="108">
        <v>0.3</v>
      </c>
      <c r="Q58" s="74"/>
      <c r="R58" s="74"/>
      <c r="S58" s="74"/>
      <c r="T58" s="74"/>
      <c r="U58" s="74"/>
      <c r="V58" s="74"/>
    </row>
    <row r="59" spans="1:22" s="14" customFormat="1" ht="30.6" x14ac:dyDescent="0.55000000000000004">
      <c r="A59" s="80"/>
      <c r="B59" s="79" t="s">
        <v>152</v>
      </c>
      <c r="C59" s="59" t="s">
        <v>68</v>
      </c>
      <c r="D59" s="60">
        <v>200</v>
      </c>
      <c r="E59" s="57">
        <v>5.12</v>
      </c>
      <c r="F59" s="57">
        <v>3.89</v>
      </c>
      <c r="G59" s="57">
        <v>20</v>
      </c>
      <c r="H59" s="90">
        <v>128.06</v>
      </c>
      <c r="I59" s="115">
        <v>0.23</v>
      </c>
      <c r="J59" s="115">
        <v>4.83</v>
      </c>
      <c r="K59" s="115">
        <v>0</v>
      </c>
      <c r="L59" s="115">
        <v>1.1499999999999999</v>
      </c>
      <c r="M59" s="115">
        <v>34.1</v>
      </c>
      <c r="N59" s="115">
        <v>88.1</v>
      </c>
      <c r="O59" s="108">
        <f>SUM(O54:O58)</f>
        <v>39.680999999999997</v>
      </c>
      <c r="P59" s="108">
        <f>SUM(P54:P58)</f>
        <v>8.17</v>
      </c>
      <c r="Q59" s="100"/>
      <c r="R59" s="99"/>
      <c r="S59" s="99"/>
      <c r="T59" s="99"/>
      <c r="U59" s="99"/>
      <c r="V59" s="99"/>
    </row>
    <row r="60" spans="1:22" s="14" customFormat="1" ht="58.5" customHeight="1" x14ac:dyDescent="0.55000000000000004">
      <c r="A60" s="80"/>
      <c r="B60" s="79" t="s">
        <v>154</v>
      </c>
      <c r="C60" s="59" t="s">
        <v>153</v>
      </c>
      <c r="D60" s="60">
        <v>100</v>
      </c>
      <c r="E60" s="57">
        <v>21.32</v>
      </c>
      <c r="F60" s="57">
        <v>30.75</v>
      </c>
      <c r="G60" s="57">
        <v>50.8</v>
      </c>
      <c r="H60" s="90">
        <v>555</v>
      </c>
      <c r="I60" s="115"/>
      <c r="J60" s="115">
        <v>0.6</v>
      </c>
      <c r="K60" s="115">
        <v>0.02</v>
      </c>
      <c r="L60" s="115">
        <v>5.8</v>
      </c>
      <c r="M60" s="115">
        <v>4.5999999999999996</v>
      </c>
      <c r="N60" s="115">
        <v>0.1</v>
      </c>
      <c r="O60" s="111"/>
      <c r="P60" s="111"/>
      <c r="Q60" s="74"/>
      <c r="R60" s="99"/>
      <c r="S60" s="99"/>
      <c r="T60" s="99"/>
      <c r="U60" s="99"/>
      <c r="V60" s="99"/>
    </row>
    <row r="61" spans="1:22" s="14" customFormat="1" ht="58.5" customHeight="1" x14ac:dyDescent="0.55000000000000004">
      <c r="A61" s="80"/>
      <c r="B61" s="79" t="s">
        <v>132</v>
      </c>
      <c r="C61" s="59" t="s">
        <v>116</v>
      </c>
      <c r="D61" s="60">
        <v>60</v>
      </c>
      <c r="E61" s="57">
        <v>0.6</v>
      </c>
      <c r="F61" s="57">
        <v>0.3</v>
      </c>
      <c r="G61" s="57">
        <v>1.3</v>
      </c>
      <c r="H61" s="90">
        <v>9.8000000000000007</v>
      </c>
      <c r="I61" s="115"/>
      <c r="J61" s="115">
        <v>3.1</v>
      </c>
      <c r="K61" s="115"/>
      <c r="L61" s="115">
        <v>0.08</v>
      </c>
      <c r="M61" s="115">
        <v>6</v>
      </c>
      <c r="N61" s="115">
        <v>21</v>
      </c>
      <c r="O61" s="50"/>
      <c r="P61" s="50"/>
      <c r="Q61" s="74"/>
      <c r="R61" s="99"/>
      <c r="S61" s="98"/>
      <c r="T61" s="98"/>
      <c r="U61" s="98"/>
      <c r="V61" s="98"/>
    </row>
    <row r="62" spans="1:22" s="14" customFormat="1" ht="30.6" x14ac:dyDescent="0.55000000000000004">
      <c r="A62" s="80"/>
      <c r="B62" s="79" t="s">
        <v>155</v>
      </c>
      <c r="C62" s="59" t="s">
        <v>115</v>
      </c>
      <c r="D62" s="60">
        <v>150</v>
      </c>
      <c r="E62" s="57">
        <v>1.3128</v>
      </c>
      <c r="F62" s="57">
        <v>3.0790000000000002</v>
      </c>
      <c r="G62" s="57">
        <v>5</v>
      </c>
      <c r="H62" s="90">
        <v>54.99</v>
      </c>
      <c r="I62" s="115">
        <v>0.02</v>
      </c>
      <c r="J62" s="115">
        <v>4</v>
      </c>
      <c r="K62" s="115">
        <v>0</v>
      </c>
      <c r="L62" s="115">
        <v>0</v>
      </c>
      <c r="M62" s="115">
        <v>14</v>
      </c>
      <c r="N62" s="115">
        <v>14</v>
      </c>
      <c r="O62" s="50"/>
      <c r="P62" s="50"/>
      <c r="Q62" s="100"/>
      <c r="R62" s="99"/>
      <c r="S62" s="98"/>
      <c r="T62" s="98"/>
      <c r="U62" s="98"/>
      <c r="V62" s="98"/>
    </row>
    <row r="63" spans="1:22" s="14" customFormat="1" ht="30.6" x14ac:dyDescent="0.55000000000000004">
      <c r="A63" s="80"/>
      <c r="B63" s="79" t="s">
        <v>148</v>
      </c>
      <c r="C63" s="58" t="s">
        <v>112</v>
      </c>
      <c r="D63" s="60">
        <v>200</v>
      </c>
      <c r="E63" s="57">
        <v>0.32</v>
      </c>
      <c r="F63" s="57">
        <v>0</v>
      </c>
      <c r="G63" s="57">
        <v>32.86</v>
      </c>
      <c r="H63" s="90">
        <v>132.6</v>
      </c>
      <c r="I63" s="115">
        <v>0.03</v>
      </c>
      <c r="J63" s="115"/>
      <c r="K63" s="115"/>
      <c r="L63" s="115">
        <v>0.51</v>
      </c>
      <c r="M63" s="115">
        <v>5</v>
      </c>
      <c r="N63" s="115">
        <v>16</v>
      </c>
      <c r="O63" s="50"/>
      <c r="P63" s="50"/>
      <c r="Q63" s="74"/>
      <c r="R63" s="99"/>
      <c r="S63" s="99"/>
      <c r="T63" s="99"/>
      <c r="U63" s="99"/>
      <c r="V63" s="99"/>
    </row>
    <row r="64" spans="1:22" s="14" customFormat="1" ht="30.6" x14ac:dyDescent="0.55000000000000004">
      <c r="A64" s="80"/>
      <c r="B64" s="79" t="s">
        <v>133</v>
      </c>
      <c r="C64" s="58" t="s">
        <v>102</v>
      </c>
      <c r="D64" s="60">
        <v>30</v>
      </c>
      <c r="E64" s="56">
        <v>1.9</v>
      </c>
      <c r="F64" s="56">
        <v>0.15</v>
      </c>
      <c r="G64" s="56">
        <v>10.35</v>
      </c>
      <c r="H64" s="90">
        <v>58.5</v>
      </c>
      <c r="I64" s="115">
        <f t="shared" ref="I64:N64" si="3">SUM(I59:I63)</f>
        <v>0.28000000000000003</v>
      </c>
      <c r="J64" s="115">
        <f t="shared" si="3"/>
        <v>12.53</v>
      </c>
      <c r="K64" s="115">
        <f t="shared" si="3"/>
        <v>0.02</v>
      </c>
      <c r="L64" s="115">
        <f t="shared" si="3"/>
        <v>7.5399999999999991</v>
      </c>
      <c r="M64" s="115">
        <f t="shared" si="3"/>
        <v>63.7</v>
      </c>
      <c r="N64" s="115">
        <f t="shared" si="3"/>
        <v>139.19999999999999</v>
      </c>
      <c r="O64" s="50"/>
      <c r="P64" s="50"/>
      <c r="Q64" s="74"/>
      <c r="R64" s="99"/>
      <c r="S64" s="98"/>
      <c r="T64" s="98"/>
      <c r="U64" s="98"/>
      <c r="V64" s="99"/>
    </row>
    <row r="65" spans="1:22" s="14" customFormat="1" ht="36.75" customHeight="1" x14ac:dyDescent="0.5">
      <c r="A65" s="80"/>
      <c r="B65" s="79"/>
      <c r="C65" s="58" t="s">
        <v>13</v>
      </c>
      <c r="D65" s="58">
        <f>SUM(D59:D64)</f>
        <v>740</v>
      </c>
      <c r="E65" s="125">
        <f>SUM(E59:E64)</f>
        <v>30.572800000000001</v>
      </c>
      <c r="F65" s="57">
        <v>30.2</v>
      </c>
      <c r="G65" s="57">
        <f>SUM(G59:G64)</f>
        <v>120.30999999999999</v>
      </c>
      <c r="H65" s="90">
        <f>SUM(H59:H64)</f>
        <v>938.94999999999993</v>
      </c>
      <c r="I65" s="119">
        <f t="shared" ref="I65:N65" si="4">SUM(I64)</f>
        <v>0.28000000000000003</v>
      </c>
      <c r="J65" s="119">
        <f t="shared" si="4"/>
        <v>12.53</v>
      </c>
      <c r="K65" s="119">
        <f t="shared" si="4"/>
        <v>0.02</v>
      </c>
      <c r="L65" s="119">
        <f t="shared" si="4"/>
        <v>7.5399999999999991</v>
      </c>
      <c r="M65" s="119">
        <f t="shared" si="4"/>
        <v>63.7</v>
      </c>
      <c r="N65" s="119">
        <f t="shared" si="4"/>
        <v>139.19999999999999</v>
      </c>
      <c r="O65" s="50"/>
      <c r="P65" s="50"/>
      <c r="Q65" s="74"/>
      <c r="R65" s="74"/>
      <c r="S65" s="74"/>
      <c r="T65" s="74"/>
      <c r="U65" s="74"/>
      <c r="V65" s="74"/>
    </row>
    <row r="66" spans="1:22" s="20" customFormat="1" ht="82.5" customHeight="1" x14ac:dyDescent="0.45">
      <c r="A66" s="75"/>
      <c r="B66" s="76"/>
      <c r="C66" s="155" t="s">
        <v>21</v>
      </c>
      <c r="D66" s="155"/>
      <c r="E66" s="155"/>
      <c r="F66" s="155"/>
      <c r="G66" s="155"/>
      <c r="H66" s="156"/>
      <c r="I66" s="109"/>
      <c r="J66" s="109"/>
      <c r="K66" s="109"/>
      <c r="L66" s="109"/>
      <c r="M66" s="109"/>
      <c r="N66" s="110"/>
      <c r="O66" s="110"/>
      <c r="P66" s="110"/>
      <c r="Q66" s="150"/>
      <c r="R66" s="150"/>
      <c r="S66" s="150"/>
      <c r="T66" s="150"/>
      <c r="U66" s="150"/>
      <c r="V66" s="150"/>
    </row>
    <row r="67" spans="1:22" s="14" customFormat="1" ht="182.25" customHeight="1" x14ac:dyDescent="0.5">
      <c r="A67" s="77"/>
      <c r="B67" s="87" t="s">
        <v>127</v>
      </c>
      <c r="C67" s="56" t="s">
        <v>0</v>
      </c>
      <c r="D67" s="56" t="s">
        <v>1</v>
      </c>
      <c r="E67" s="152" t="s">
        <v>2</v>
      </c>
      <c r="F67" s="152"/>
      <c r="G67" s="152"/>
      <c r="H67" s="88" t="s">
        <v>3</v>
      </c>
      <c r="I67" s="115" t="s">
        <v>136</v>
      </c>
      <c r="J67" s="115" t="s">
        <v>137</v>
      </c>
      <c r="K67" s="115" t="s">
        <v>138</v>
      </c>
      <c r="L67" s="115" t="s">
        <v>139</v>
      </c>
      <c r="M67" s="115" t="s">
        <v>140</v>
      </c>
      <c r="N67" s="115" t="s">
        <v>141</v>
      </c>
      <c r="O67" s="111" t="s">
        <v>142</v>
      </c>
      <c r="P67" s="111" t="s">
        <v>143</v>
      </c>
      <c r="Q67" s="98"/>
      <c r="R67" s="98"/>
      <c r="S67" s="148"/>
      <c r="T67" s="148"/>
      <c r="U67" s="148"/>
      <c r="V67" s="98"/>
    </row>
    <row r="68" spans="1:22" s="14" customFormat="1" ht="35.25" customHeight="1" x14ac:dyDescent="0.5">
      <c r="A68" s="75"/>
      <c r="B68" s="76"/>
      <c r="C68" s="58"/>
      <c r="D68" s="59"/>
      <c r="E68" s="58" t="s">
        <v>5</v>
      </c>
      <c r="F68" s="58" t="s">
        <v>4</v>
      </c>
      <c r="G68" s="57" t="s">
        <v>52</v>
      </c>
      <c r="H68" s="89"/>
      <c r="I68" s="118"/>
      <c r="J68" s="118"/>
      <c r="K68" s="118"/>
      <c r="L68" s="118"/>
      <c r="M68" s="118"/>
      <c r="N68" s="115"/>
      <c r="O68" s="111"/>
      <c r="P68" s="111"/>
      <c r="Q68" s="74"/>
      <c r="R68" s="100"/>
      <c r="S68" s="74"/>
      <c r="T68" s="74"/>
      <c r="U68" s="99"/>
      <c r="V68" s="74"/>
    </row>
    <row r="69" spans="1:22" s="14" customFormat="1" ht="30" hidden="1" x14ac:dyDescent="0.5">
      <c r="A69" s="77"/>
      <c r="B69" s="78"/>
      <c r="C69" s="58"/>
      <c r="D69" s="58"/>
      <c r="E69" s="58"/>
      <c r="F69" s="58"/>
      <c r="G69" s="58"/>
      <c r="H69" s="89"/>
      <c r="I69" s="115"/>
      <c r="J69" s="115"/>
      <c r="K69" s="115"/>
      <c r="L69" s="115"/>
      <c r="M69" s="115"/>
      <c r="N69" s="115"/>
      <c r="O69" s="111"/>
      <c r="P69" s="111"/>
      <c r="Q69" s="74"/>
      <c r="R69" s="74"/>
      <c r="S69" s="74"/>
      <c r="T69" s="74"/>
      <c r="U69" s="74"/>
      <c r="V69" s="74"/>
    </row>
    <row r="70" spans="1:22" s="14" customFormat="1" ht="30.6" x14ac:dyDescent="0.55000000000000004">
      <c r="A70" s="80"/>
      <c r="B70" s="79" t="s">
        <v>156</v>
      </c>
      <c r="C70" s="59" t="s">
        <v>167</v>
      </c>
      <c r="D70" s="60">
        <v>200</v>
      </c>
      <c r="E70" s="61">
        <v>2.81</v>
      </c>
      <c r="F70" s="61">
        <v>4.6500000000000004</v>
      </c>
      <c r="G70" s="61">
        <v>18.649999999999999</v>
      </c>
      <c r="H70" s="90">
        <v>128.69999999999999</v>
      </c>
      <c r="I70" s="115">
        <v>0.57999999999999996</v>
      </c>
      <c r="J70" s="115">
        <v>1.35</v>
      </c>
      <c r="K70" s="115"/>
      <c r="L70" s="115">
        <v>2.36</v>
      </c>
      <c r="M70" s="115">
        <v>14</v>
      </c>
      <c r="N70" s="115">
        <v>31</v>
      </c>
      <c r="O70" s="108"/>
      <c r="P70" s="108"/>
      <c r="Q70" s="100"/>
      <c r="R70" s="99"/>
      <c r="S70" s="103"/>
      <c r="T70" s="103"/>
      <c r="U70" s="103"/>
      <c r="V70" s="103"/>
    </row>
    <row r="71" spans="1:22" s="14" customFormat="1" ht="30.6" x14ac:dyDescent="0.55000000000000004">
      <c r="A71" s="80"/>
      <c r="B71" s="79" t="s">
        <v>157</v>
      </c>
      <c r="C71" s="59" t="s">
        <v>89</v>
      </c>
      <c r="D71" s="60" t="s">
        <v>54</v>
      </c>
      <c r="E71" s="61">
        <v>26.46</v>
      </c>
      <c r="F71" s="61">
        <v>29.37</v>
      </c>
      <c r="G71" s="61">
        <v>9.24</v>
      </c>
      <c r="H71" s="90">
        <v>407.5</v>
      </c>
      <c r="I71" s="115">
        <v>0.15</v>
      </c>
      <c r="J71" s="115">
        <v>6.2</v>
      </c>
      <c r="K71" s="115"/>
      <c r="L71" s="115"/>
      <c r="M71" s="115">
        <v>63</v>
      </c>
      <c r="N71" s="115">
        <v>266</v>
      </c>
      <c r="O71" s="108">
        <v>44</v>
      </c>
      <c r="P71" s="108">
        <v>1.9</v>
      </c>
      <c r="Q71" s="100"/>
      <c r="R71" s="99"/>
      <c r="S71" s="103"/>
      <c r="T71" s="103"/>
      <c r="U71" s="103"/>
      <c r="V71" s="103"/>
    </row>
    <row r="72" spans="1:22" s="14" customFormat="1" ht="30.6" x14ac:dyDescent="0.55000000000000004">
      <c r="A72" s="80"/>
      <c r="B72" s="79" t="s">
        <v>159</v>
      </c>
      <c r="C72" s="59" t="s">
        <v>158</v>
      </c>
      <c r="D72" s="60">
        <v>150</v>
      </c>
      <c r="E72" s="61">
        <v>0.18</v>
      </c>
      <c r="F72" s="61">
        <v>0.18</v>
      </c>
      <c r="G72" s="61">
        <v>28.361999999999998</v>
      </c>
      <c r="H72" s="90">
        <v>116.91</v>
      </c>
      <c r="I72" s="115"/>
      <c r="J72" s="115">
        <v>1</v>
      </c>
      <c r="K72" s="115">
        <v>13</v>
      </c>
      <c r="L72" s="115"/>
      <c r="M72" s="115">
        <v>3</v>
      </c>
      <c r="N72" s="115">
        <v>69</v>
      </c>
      <c r="O72" s="108">
        <v>8</v>
      </c>
      <c r="P72" s="108">
        <v>0.8</v>
      </c>
      <c r="Q72" s="100"/>
      <c r="R72" s="99"/>
      <c r="S72" s="103"/>
      <c r="T72" s="103"/>
      <c r="U72" s="103"/>
      <c r="V72" s="103"/>
    </row>
    <row r="73" spans="1:22" s="14" customFormat="1" ht="30" x14ac:dyDescent="0.5">
      <c r="A73" s="80"/>
      <c r="B73" s="79" t="s">
        <v>147</v>
      </c>
      <c r="C73" s="58" t="s">
        <v>117</v>
      </c>
      <c r="D73" s="57">
        <v>60</v>
      </c>
      <c r="E73" s="61">
        <v>2.4</v>
      </c>
      <c r="F73" s="61">
        <v>0.5</v>
      </c>
      <c r="G73" s="61">
        <v>22.4</v>
      </c>
      <c r="H73" s="90">
        <v>105</v>
      </c>
      <c r="I73" s="115"/>
      <c r="J73" s="115">
        <v>1.8</v>
      </c>
      <c r="K73" s="115">
        <v>0.6</v>
      </c>
      <c r="L73" s="115">
        <v>1.5</v>
      </c>
      <c r="M73" s="115">
        <v>12</v>
      </c>
      <c r="N73" s="115">
        <v>34.5</v>
      </c>
      <c r="O73" s="108">
        <v>49.5</v>
      </c>
      <c r="P73" s="108">
        <v>4.2</v>
      </c>
      <c r="Q73" s="74"/>
      <c r="R73" s="99"/>
      <c r="S73" s="103"/>
      <c r="T73" s="103"/>
      <c r="U73" s="103"/>
      <c r="V73" s="103"/>
    </row>
    <row r="74" spans="1:22" s="14" customFormat="1" ht="30" x14ac:dyDescent="0.5">
      <c r="A74" s="80"/>
      <c r="B74" s="79" t="s">
        <v>131</v>
      </c>
      <c r="C74" s="58" t="s">
        <v>161</v>
      </c>
      <c r="D74" s="57">
        <v>200</v>
      </c>
      <c r="E74" s="58"/>
      <c r="F74" s="61"/>
      <c r="G74" s="61"/>
      <c r="H74" s="90"/>
      <c r="I74" s="115">
        <v>0.04</v>
      </c>
      <c r="J74" s="115">
        <v>0.75</v>
      </c>
      <c r="K74" s="115">
        <v>12.5</v>
      </c>
      <c r="L74" s="115">
        <v>0</v>
      </c>
      <c r="M74" s="115">
        <v>155</v>
      </c>
      <c r="N74" s="115">
        <v>119</v>
      </c>
      <c r="O74" s="108">
        <v>19</v>
      </c>
      <c r="P74" s="108">
        <v>0.14000000000000001</v>
      </c>
      <c r="Q74" s="74"/>
      <c r="R74" s="74"/>
      <c r="S74" s="103"/>
      <c r="T74" s="103"/>
      <c r="U74" s="103"/>
      <c r="V74" s="103"/>
    </row>
    <row r="75" spans="1:22" s="14" customFormat="1" ht="30.6" x14ac:dyDescent="0.55000000000000004">
      <c r="A75" s="80"/>
      <c r="B75" s="79" t="s">
        <v>133</v>
      </c>
      <c r="C75" s="58" t="s">
        <v>6</v>
      </c>
      <c r="D75" s="60">
        <v>30</v>
      </c>
      <c r="E75" s="62">
        <v>1.9</v>
      </c>
      <c r="F75" s="62">
        <v>0.15</v>
      </c>
      <c r="G75" s="62">
        <v>10.35</v>
      </c>
      <c r="H75" s="90">
        <v>58.5</v>
      </c>
      <c r="I75" s="115">
        <v>0.03</v>
      </c>
      <c r="J75" s="115"/>
      <c r="K75" s="115"/>
      <c r="L75" s="115">
        <v>0.51</v>
      </c>
      <c r="M75" s="115">
        <v>5</v>
      </c>
      <c r="N75" s="115">
        <v>16</v>
      </c>
      <c r="O75" s="108">
        <v>3</v>
      </c>
      <c r="P75" s="108">
        <v>0.3</v>
      </c>
      <c r="Q75" s="74"/>
      <c r="R75" s="74"/>
      <c r="S75" s="103"/>
      <c r="T75" s="103"/>
      <c r="U75" s="103"/>
      <c r="V75" s="103"/>
    </row>
    <row r="76" spans="1:22" s="14" customFormat="1" ht="30" x14ac:dyDescent="0.5">
      <c r="A76" s="81"/>
      <c r="B76" s="18"/>
      <c r="C76" s="58" t="s">
        <v>13</v>
      </c>
      <c r="D76" s="57">
        <f>SUM(D71:D74)+200+10+50+50</f>
        <v>720</v>
      </c>
      <c r="E76" s="61">
        <f t="shared" ref="E76:N76" si="5">SUM(E70:E75)</f>
        <v>33.75</v>
      </c>
      <c r="F76" s="61">
        <f t="shared" si="5"/>
        <v>34.85</v>
      </c>
      <c r="G76" s="61">
        <f t="shared" si="5"/>
        <v>89.001999999999981</v>
      </c>
      <c r="H76" s="90">
        <f t="shared" si="5"/>
        <v>816.61</v>
      </c>
      <c r="I76" s="115">
        <f t="shared" si="5"/>
        <v>0.8</v>
      </c>
      <c r="J76" s="115">
        <f t="shared" si="5"/>
        <v>11.100000000000001</v>
      </c>
      <c r="K76" s="115">
        <f t="shared" si="5"/>
        <v>26.1</v>
      </c>
      <c r="L76" s="115">
        <f t="shared" si="5"/>
        <v>4.37</v>
      </c>
      <c r="M76" s="115">
        <f t="shared" si="5"/>
        <v>252</v>
      </c>
      <c r="N76" s="115">
        <f t="shared" si="5"/>
        <v>535.5</v>
      </c>
      <c r="O76" s="108">
        <f>SUM(O71:O75)</f>
        <v>123.5</v>
      </c>
      <c r="P76" s="108">
        <f>SUM(P71:P75)</f>
        <v>7.34</v>
      </c>
      <c r="Q76" s="74"/>
      <c r="R76" s="74"/>
      <c r="S76" s="74"/>
      <c r="T76" s="74"/>
      <c r="U76" s="74"/>
      <c r="V76" s="74"/>
    </row>
    <row r="77" spans="1:22" s="14" customFormat="1" ht="30" x14ac:dyDescent="0.5">
      <c r="A77" s="81"/>
      <c r="B77" s="18"/>
      <c r="C77" s="58"/>
      <c r="D77" s="58"/>
      <c r="E77" s="61"/>
      <c r="F77" s="61"/>
      <c r="G77" s="61"/>
      <c r="H77" s="61"/>
      <c r="I77" s="108"/>
      <c r="J77" s="108"/>
      <c r="K77" s="108"/>
      <c r="L77" s="108"/>
      <c r="M77" s="108"/>
      <c r="N77" s="108"/>
      <c r="O77" s="126"/>
      <c r="P77" s="108"/>
      <c r="Q77" s="74"/>
      <c r="R77" s="74"/>
      <c r="S77" s="74"/>
      <c r="T77" s="74"/>
      <c r="U77" s="74"/>
      <c r="V77" s="74"/>
    </row>
    <row r="78" spans="1:22" s="14" customFormat="1" ht="30" x14ac:dyDescent="0.5">
      <c r="A78" s="81"/>
      <c r="B78" s="18"/>
      <c r="C78" s="58"/>
      <c r="D78" s="58"/>
      <c r="E78" s="61"/>
      <c r="F78" s="61"/>
      <c r="G78" s="61"/>
      <c r="H78" s="61"/>
      <c r="I78" s="111"/>
      <c r="J78" s="111"/>
      <c r="K78" s="111"/>
      <c r="L78" s="111"/>
      <c r="M78" s="111"/>
      <c r="N78" s="111"/>
      <c r="O78" s="112"/>
      <c r="P78" s="112"/>
      <c r="Q78" s="74"/>
      <c r="R78" s="74"/>
      <c r="S78" s="74"/>
      <c r="T78" s="74"/>
      <c r="U78" s="74"/>
      <c r="V78" s="74"/>
    </row>
    <row r="79" spans="1:22" s="14" customFormat="1" ht="94.5" customHeight="1" x14ac:dyDescent="0.5">
      <c r="A79" s="81"/>
      <c r="B79" s="18"/>
      <c r="C79" s="158" t="s">
        <v>23</v>
      </c>
      <c r="D79" s="158"/>
      <c r="E79" s="158"/>
      <c r="F79" s="158"/>
      <c r="G79" s="158"/>
      <c r="H79" s="160"/>
      <c r="I79" s="113"/>
      <c r="J79" s="113"/>
      <c r="K79" s="113"/>
      <c r="L79" s="113"/>
      <c r="M79" s="113"/>
      <c r="N79" s="114"/>
      <c r="O79" s="114"/>
      <c r="P79" s="114"/>
      <c r="Q79" s="74"/>
      <c r="R79" s="74"/>
      <c r="S79" s="74"/>
      <c r="T79" s="74"/>
      <c r="U79" s="74"/>
      <c r="V79" s="74"/>
    </row>
    <row r="80" spans="1:22" s="14" customFormat="1" ht="177" customHeight="1" x14ac:dyDescent="0.5">
      <c r="A80" s="81"/>
      <c r="B80" s="87" t="s">
        <v>127</v>
      </c>
      <c r="C80" s="67" t="s">
        <v>0</v>
      </c>
      <c r="D80" s="67" t="s">
        <v>1</v>
      </c>
      <c r="E80" s="157" t="s">
        <v>2</v>
      </c>
      <c r="F80" s="157"/>
      <c r="G80" s="157"/>
      <c r="H80" s="91" t="s">
        <v>3</v>
      </c>
      <c r="I80" s="118" t="s">
        <v>134</v>
      </c>
      <c r="J80" s="118"/>
      <c r="K80" s="118"/>
      <c r="L80" s="118"/>
      <c r="M80" s="118" t="s">
        <v>135</v>
      </c>
      <c r="N80" s="119"/>
      <c r="O80" s="110"/>
      <c r="P80" s="110"/>
      <c r="Q80" s="74"/>
      <c r="R80" s="74"/>
      <c r="S80" s="74"/>
      <c r="T80" s="74"/>
      <c r="U80" s="74"/>
      <c r="V80" s="74"/>
    </row>
    <row r="81" spans="1:22" s="14" customFormat="1" ht="30" x14ac:dyDescent="0.5">
      <c r="A81" s="81"/>
      <c r="B81" s="18"/>
      <c r="C81" s="70"/>
      <c r="D81" s="69"/>
      <c r="E81" s="70" t="s">
        <v>5</v>
      </c>
      <c r="F81" s="70" t="s">
        <v>4</v>
      </c>
      <c r="G81" s="68" t="s">
        <v>52</v>
      </c>
      <c r="H81" s="92"/>
      <c r="I81" s="111" t="s">
        <v>136</v>
      </c>
      <c r="J81" s="111" t="s">
        <v>137</v>
      </c>
      <c r="K81" s="111" t="s">
        <v>138</v>
      </c>
      <c r="L81" s="111" t="s">
        <v>139</v>
      </c>
      <c r="M81" s="111" t="s">
        <v>140</v>
      </c>
      <c r="N81" s="111" t="s">
        <v>141</v>
      </c>
      <c r="O81" s="111" t="s">
        <v>142</v>
      </c>
      <c r="P81" s="111" t="s">
        <v>143</v>
      </c>
      <c r="Q81" s="74"/>
      <c r="R81" s="74"/>
      <c r="S81" s="74"/>
      <c r="T81" s="74"/>
      <c r="U81" s="74"/>
      <c r="V81" s="74"/>
    </row>
    <row r="82" spans="1:22" s="14" customFormat="1" ht="30" x14ac:dyDescent="0.5">
      <c r="A82" s="81"/>
      <c r="B82" s="18"/>
      <c r="C82" s="70"/>
      <c r="D82" s="70"/>
      <c r="E82" s="70"/>
      <c r="F82" s="70"/>
      <c r="G82" s="70"/>
      <c r="H82" s="92"/>
      <c r="I82" s="109"/>
      <c r="J82" s="109"/>
      <c r="K82" s="109"/>
      <c r="L82" s="109"/>
      <c r="M82" s="109"/>
      <c r="N82" s="111"/>
      <c r="O82" s="111"/>
      <c r="P82" s="111"/>
      <c r="Q82" s="74"/>
      <c r="R82" s="74"/>
      <c r="S82" s="74"/>
      <c r="T82" s="74"/>
      <c r="U82" s="74"/>
      <c r="V82" s="74"/>
    </row>
    <row r="83" spans="1:22" s="14" customFormat="1" ht="30.6" x14ac:dyDescent="0.55000000000000004">
      <c r="A83" s="81"/>
      <c r="B83" s="79" t="s">
        <v>152</v>
      </c>
      <c r="C83" s="59" t="s">
        <v>68</v>
      </c>
      <c r="D83" s="60">
        <v>200</v>
      </c>
      <c r="E83" s="57">
        <v>5.12</v>
      </c>
      <c r="F83" s="57">
        <v>3.89</v>
      </c>
      <c r="G83" s="57">
        <v>20</v>
      </c>
      <c r="H83" s="90">
        <v>128.06</v>
      </c>
      <c r="I83" s="124">
        <v>0.23</v>
      </c>
      <c r="J83" s="124">
        <v>4.83</v>
      </c>
      <c r="K83" s="124">
        <v>0</v>
      </c>
      <c r="L83" s="124">
        <v>1.1499999999999999</v>
      </c>
      <c r="M83" s="124">
        <v>34.1</v>
      </c>
      <c r="N83" s="124">
        <v>88.1</v>
      </c>
      <c r="O83" s="111"/>
      <c r="P83" s="111"/>
      <c r="Q83" s="74"/>
      <c r="R83" s="74"/>
      <c r="S83" s="74"/>
      <c r="T83" s="74"/>
      <c r="U83" s="74"/>
      <c r="V83" s="74"/>
    </row>
    <row r="84" spans="1:22" s="14" customFormat="1" ht="31.2" x14ac:dyDescent="0.6">
      <c r="A84" s="81"/>
      <c r="B84" s="79" t="s">
        <v>160</v>
      </c>
      <c r="C84" s="69" t="s">
        <v>120</v>
      </c>
      <c r="D84" s="71">
        <v>75</v>
      </c>
      <c r="E84" s="68">
        <v>17.492999999999999</v>
      </c>
      <c r="F84" s="68">
        <v>23.577000000000002</v>
      </c>
      <c r="G84" s="68">
        <v>27.344000000000001</v>
      </c>
      <c r="H84" s="93">
        <v>391.68</v>
      </c>
      <c r="I84" s="124"/>
      <c r="J84" s="124"/>
      <c r="K84" s="124"/>
      <c r="L84" s="124"/>
      <c r="M84" s="124"/>
      <c r="N84" s="124"/>
      <c r="O84" s="115"/>
      <c r="P84" s="115"/>
      <c r="Q84" s="74"/>
      <c r="R84" s="74"/>
      <c r="S84" s="74"/>
      <c r="T84" s="74"/>
      <c r="U84" s="74"/>
      <c r="V84" s="74"/>
    </row>
    <row r="85" spans="1:22" s="14" customFormat="1" ht="31.2" x14ac:dyDescent="0.6">
      <c r="A85" s="81"/>
      <c r="B85" s="79" t="s">
        <v>130</v>
      </c>
      <c r="C85" s="69" t="s">
        <v>46</v>
      </c>
      <c r="D85" s="71">
        <v>150</v>
      </c>
      <c r="E85" s="68">
        <v>7.5359999999999996</v>
      </c>
      <c r="F85" s="68">
        <v>5.9589999999999996</v>
      </c>
      <c r="G85" s="68">
        <v>48.030999999999999</v>
      </c>
      <c r="H85" s="93">
        <v>276.11</v>
      </c>
      <c r="I85" s="124">
        <v>0.03</v>
      </c>
      <c r="J85" s="124">
        <v>21.6</v>
      </c>
      <c r="K85" s="124"/>
      <c r="L85" s="124"/>
      <c r="M85" s="124">
        <v>56.5</v>
      </c>
      <c r="N85" s="124">
        <v>1.92</v>
      </c>
      <c r="O85" s="108">
        <v>27</v>
      </c>
      <c r="P85" s="108">
        <v>0.8</v>
      </c>
      <c r="Q85" s="74"/>
      <c r="R85" s="74"/>
      <c r="S85" s="74"/>
      <c r="T85" s="74"/>
      <c r="U85" s="74"/>
      <c r="V85" s="74"/>
    </row>
    <row r="86" spans="1:22" s="14" customFormat="1" ht="31.2" x14ac:dyDescent="0.6">
      <c r="A86" s="81"/>
      <c r="B86" s="79" t="s">
        <v>147</v>
      </c>
      <c r="C86" s="69" t="s">
        <v>100</v>
      </c>
      <c r="D86" s="71">
        <v>60</v>
      </c>
      <c r="E86" s="68">
        <v>2.2999999999999998</v>
      </c>
      <c r="F86" s="68">
        <v>6.8</v>
      </c>
      <c r="G86" s="68">
        <v>11.7</v>
      </c>
      <c r="H86" s="93">
        <v>119</v>
      </c>
      <c r="I86" s="124">
        <v>0.03</v>
      </c>
      <c r="J86" s="124">
        <v>0.45</v>
      </c>
      <c r="K86" s="124">
        <v>5.55</v>
      </c>
      <c r="L86" s="124">
        <v>0.55000000000000004</v>
      </c>
      <c r="M86" s="124">
        <v>10.8</v>
      </c>
      <c r="N86" s="124">
        <v>66.3</v>
      </c>
      <c r="O86" s="108">
        <v>10.7</v>
      </c>
      <c r="P86" s="108">
        <v>0.2</v>
      </c>
      <c r="Q86" s="74"/>
      <c r="R86" s="74"/>
      <c r="S86" s="74"/>
      <c r="T86" s="74"/>
      <c r="U86" s="74"/>
      <c r="V86" s="74"/>
    </row>
    <row r="87" spans="1:22" s="14" customFormat="1" ht="31.2" x14ac:dyDescent="0.6">
      <c r="A87" s="81"/>
      <c r="B87" s="79" t="s">
        <v>164</v>
      </c>
      <c r="C87" s="70" t="s">
        <v>162</v>
      </c>
      <c r="D87" s="71">
        <v>200</v>
      </c>
      <c r="E87" s="68">
        <v>1</v>
      </c>
      <c r="F87" s="68">
        <v>0.2</v>
      </c>
      <c r="G87" s="68">
        <v>20.2</v>
      </c>
      <c r="H87" s="93">
        <v>92</v>
      </c>
      <c r="I87" s="124">
        <v>0.03</v>
      </c>
      <c r="J87" s="124">
        <v>0</v>
      </c>
      <c r="K87" s="124">
        <v>50</v>
      </c>
      <c r="L87" s="124">
        <v>0.9</v>
      </c>
      <c r="M87" s="124">
        <v>4.8600000000000003</v>
      </c>
      <c r="N87" s="124">
        <v>101</v>
      </c>
      <c r="O87" s="108">
        <v>36</v>
      </c>
      <c r="P87" s="108">
        <v>0.94</v>
      </c>
      <c r="Q87" s="74"/>
      <c r="R87" s="74"/>
      <c r="S87" s="74"/>
      <c r="T87" s="74"/>
      <c r="U87" s="74"/>
      <c r="V87" s="74"/>
    </row>
    <row r="88" spans="1:22" s="14" customFormat="1" ht="31.2" x14ac:dyDescent="0.6">
      <c r="A88" s="81"/>
      <c r="B88" s="79" t="s">
        <v>163</v>
      </c>
      <c r="C88" s="70" t="s">
        <v>102</v>
      </c>
      <c r="D88" s="71">
        <v>30</v>
      </c>
      <c r="E88" s="67">
        <v>1.9</v>
      </c>
      <c r="F88" s="67">
        <v>0.15</v>
      </c>
      <c r="G88" s="67">
        <v>10.35</v>
      </c>
      <c r="H88" s="93">
        <v>58.5</v>
      </c>
      <c r="I88" s="124">
        <v>0</v>
      </c>
      <c r="J88" s="124">
        <v>0</v>
      </c>
      <c r="K88" s="124">
        <v>0</v>
      </c>
      <c r="L88" s="124">
        <v>1.4</v>
      </c>
      <c r="M88" s="124">
        <v>0</v>
      </c>
      <c r="N88" s="124">
        <v>2.4</v>
      </c>
      <c r="O88" s="108">
        <v>1.4</v>
      </c>
      <c r="P88" s="108">
        <v>0</v>
      </c>
      <c r="Q88" s="74"/>
      <c r="R88" s="74"/>
      <c r="S88" s="74"/>
      <c r="T88" s="74"/>
      <c r="U88" s="74"/>
      <c r="V88" s="74"/>
    </row>
    <row r="89" spans="1:22" s="14" customFormat="1" ht="30" x14ac:dyDescent="0.5">
      <c r="A89" s="81"/>
      <c r="B89" s="79"/>
      <c r="C89" s="70" t="s">
        <v>13</v>
      </c>
      <c r="D89" s="70">
        <f>SUM(D83:D88)+115+50</f>
        <v>880</v>
      </c>
      <c r="E89" s="68">
        <f t="shared" ref="E89:N89" si="6">SUM(E83:E88)</f>
        <v>35.348999999999997</v>
      </c>
      <c r="F89" s="68">
        <f t="shared" si="6"/>
        <v>40.576000000000001</v>
      </c>
      <c r="G89" s="68">
        <f t="shared" si="6"/>
        <v>137.625</v>
      </c>
      <c r="H89" s="92">
        <f t="shared" si="6"/>
        <v>1065.3499999999999</v>
      </c>
      <c r="I89" s="124">
        <f t="shared" si="6"/>
        <v>0.32000000000000006</v>
      </c>
      <c r="J89" s="124">
        <f t="shared" si="6"/>
        <v>26.88</v>
      </c>
      <c r="K89" s="124">
        <f t="shared" si="6"/>
        <v>55.55</v>
      </c>
      <c r="L89" s="124">
        <f t="shared" si="6"/>
        <v>4</v>
      </c>
      <c r="M89" s="124">
        <f t="shared" si="6"/>
        <v>106.25999999999999</v>
      </c>
      <c r="N89" s="124">
        <f t="shared" si="6"/>
        <v>259.71999999999997</v>
      </c>
      <c r="O89" s="108">
        <v>0</v>
      </c>
      <c r="P89" s="108">
        <v>2.8</v>
      </c>
      <c r="Q89" s="74"/>
      <c r="R89" s="74"/>
      <c r="S89" s="74"/>
      <c r="T89" s="74"/>
      <c r="U89" s="74"/>
      <c r="V89" s="74"/>
    </row>
    <row r="90" spans="1:22" s="14" customFormat="1" ht="88.5" customHeight="1" x14ac:dyDescent="0.5">
      <c r="A90" s="81"/>
      <c r="B90" s="18"/>
      <c r="C90" s="158" t="s">
        <v>28</v>
      </c>
      <c r="D90" s="158"/>
      <c r="E90" s="158"/>
      <c r="F90" s="158"/>
      <c r="G90" s="158"/>
      <c r="H90" s="159"/>
      <c r="I90" s="124"/>
      <c r="J90" s="124"/>
      <c r="K90" s="124"/>
      <c r="L90" s="124"/>
      <c r="M90" s="124"/>
      <c r="N90" s="124"/>
      <c r="O90" s="108">
        <v>3</v>
      </c>
      <c r="P90" s="108">
        <v>0.3</v>
      </c>
      <c r="Q90" s="74"/>
      <c r="R90" s="74"/>
      <c r="S90" s="74"/>
      <c r="T90" s="74"/>
      <c r="U90" s="74"/>
      <c r="V90" s="74"/>
    </row>
    <row r="91" spans="1:22" s="14" customFormat="1" ht="186" customHeight="1" x14ac:dyDescent="0.5">
      <c r="A91" s="81"/>
      <c r="B91" s="87" t="s">
        <v>127</v>
      </c>
      <c r="C91" s="67" t="s">
        <v>0</v>
      </c>
      <c r="D91" s="67" t="s">
        <v>1</v>
      </c>
      <c r="E91" s="157" t="s">
        <v>2</v>
      </c>
      <c r="F91" s="157"/>
      <c r="G91" s="157"/>
      <c r="H91" s="91" t="s">
        <v>3</v>
      </c>
      <c r="I91" s="127" t="s">
        <v>134</v>
      </c>
      <c r="J91" s="127"/>
      <c r="K91" s="127"/>
      <c r="L91" s="127"/>
      <c r="M91" s="127" t="s">
        <v>135</v>
      </c>
      <c r="N91" s="127"/>
      <c r="O91" s="108">
        <f>SUM(O85:O90)</f>
        <v>78.100000000000009</v>
      </c>
      <c r="P91" s="108">
        <f>SUM(P85:P90)</f>
        <v>5.04</v>
      </c>
      <c r="Q91" s="74"/>
      <c r="R91" s="74"/>
      <c r="S91" s="74"/>
      <c r="T91" s="74"/>
      <c r="U91" s="74"/>
      <c r="V91" s="74"/>
    </row>
    <row r="92" spans="1:22" s="14" customFormat="1" ht="30" x14ac:dyDescent="0.5">
      <c r="A92" s="81"/>
      <c r="B92" s="18"/>
      <c r="C92" s="70"/>
      <c r="D92" s="69"/>
      <c r="E92" s="70" t="s">
        <v>5</v>
      </c>
      <c r="F92" s="70" t="s">
        <v>4</v>
      </c>
      <c r="G92" s="68" t="s">
        <v>52</v>
      </c>
      <c r="H92" s="92"/>
      <c r="I92" s="128" t="s">
        <v>136</v>
      </c>
      <c r="J92" s="128" t="s">
        <v>137</v>
      </c>
      <c r="K92" s="128" t="s">
        <v>138</v>
      </c>
      <c r="L92" s="128" t="s">
        <v>139</v>
      </c>
      <c r="M92" s="128" t="s">
        <v>140</v>
      </c>
      <c r="N92" s="128" t="s">
        <v>141</v>
      </c>
      <c r="O92" s="111"/>
      <c r="P92" s="111"/>
      <c r="Q92" s="74"/>
      <c r="R92" s="74"/>
      <c r="S92" s="74"/>
      <c r="T92" s="74"/>
      <c r="U92" s="74"/>
      <c r="V92" s="74"/>
    </row>
    <row r="93" spans="1:22" s="14" customFormat="1" ht="30" x14ac:dyDescent="0.5">
      <c r="A93" s="81"/>
      <c r="B93" s="18"/>
      <c r="C93" s="70"/>
      <c r="D93" s="70"/>
      <c r="E93" s="70"/>
      <c r="F93" s="70"/>
      <c r="G93" s="70"/>
      <c r="H93" s="92"/>
      <c r="I93" s="127"/>
      <c r="J93" s="127"/>
      <c r="K93" s="127"/>
      <c r="L93" s="127"/>
      <c r="M93" s="127"/>
      <c r="N93" s="128"/>
      <c r="O93" s="111"/>
      <c r="P93" s="111"/>
      <c r="Q93" s="74"/>
      <c r="R93" s="74"/>
      <c r="S93" s="74"/>
      <c r="T93" s="74"/>
      <c r="U93" s="74"/>
      <c r="V93" s="74"/>
    </row>
    <row r="94" spans="1:22" s="14" customFormat="1" ht="30.6" x14ac:dyDescent="0.55000000000000004">
      <c r="A94" s="81"/>
      <c r="B94" s="79" t="s">
        <v>144</v>
      </c>
      <c r="C94" s="59" t="s">
        <v>63</v>
      </c>
      <c r="D94" s="60">
        <v>200</v>
      </c>
      <c r="E94" s="57">
        <v>2.032</v>
      </c>
      <c r="F94" s="57">
        <v>4.1900000000000004</v>
      </c>
      <c r="G94" s="57">
        <v>24</v>
      </c>
      <c r="H94" s="90">
        <v>98.29</v>
      </c>
      <c r="I94" s="115">
        <v>3.5999999999999997E-2</v>
      </c>
      <c r="J94" s="115">
        <v>15.6</v>
      </c>
      <c r="K94" s="115">
        <v>7.0000000000000007E-2</v>
      </c>
      <c r="L94" s="115"/>
      <c r="M94" s="115"/>
      <c r="N94" s="115"/>
      <c r="O94" s="112"/>
      <c r="P94" s="112"/>
      <c r="Q94" s="74"/>
      <c r="R94" s="74"/>
      <c r="S94" s="74"/>
      <c r="T94" s="74"/>
      <c r="U94" s="74"/>
      <c r="V94" s="74"/>
    </row>
    <row r="95" spans="1:22" s="14" customFormat="1" ht="30.6" x14ac:dyDescent="0.55000000000000004">
      <c r="A95" s="81"/>
      <c r="B95" s="79" t="s">
        <v>165</v>
      </c>
      <c r="C95" s="69" t="s">
        <v>119</v>
      </c>
      <c r="D95" s="60">
        <v>100</v>
      </c>
      <c r="E95" s="68">
        <v>24.2</v>
      </c>
      <c r="F95" s="68">
        <v>27</v>
      </c>
      <c r="G95" s="68">
        <v>36</v>
      </c>
      <c r="H95" s="94">
        <v>89</v>
      </c>
      <c r="I95" s="128">
        <v>0.03</v>
      </c>
      <c r="J95" s="128"/>
      <c r="K95" s="128"/>
      <c r="L95" s="128">
        <v>0.51</v>
      </c>
      <c r="M95" s="128">
        <v>5</v>
      </c>
      <c r="N95" s="128">
        <v>16</v>
      </c>
      <c r="O95" s="50"/>
      <c r="P95" s="50"/>
      <c r="Q95" s="74"/>
      <c r="R95" s="74"/>
      <c r="S95" s="74"/>
      <c r="T95" s="74"/>
      <c r="U95" s="74"/>
      <c r="V95" s="74"/>
    </row>
    <row r="96" spans="1:22" s="14" customFormat="1" ht="30.6" x14ac:dyDescent="0.55000000000000004">
      <c r="A96" s="81"/>
      <c r="B96" s="79" t="s">
        <v>146</v>
      </c>
      <c r="C96" s="69" t="s">
        <v>55</v>
      </c>
      <c r="D96" s="60">
        <v>150</v>
      </c>
      <c r="E96" s="67">
        <v>4.2</v>
      </c>
      <c r="F96" s="67">
        <v>1.6</v>
      </c>
      <c r="G96" s="67">
        <v>29.4</v>
      </c>
      <c r="H96" s="91">
        <v>150</v>
      </c>
      <c r="I96" s="128">
        <v>0.23</v>
      </c>
      <c r="J96" s="128">
        <v>4.83</v>
      </c>
      <c r="K96" s="128">
        <v>0</v>
      </c>
      <c r="L96" s="128">
        <v>1.1499999999999999</v>
      </c>
      <c r="M96" s="128">
        <v>34.1</v>
      </c>
      <c r="N96" s="128">
        <v>88.1</v>
      </c>
      <c r="O96" s="50"/>
      <c r="P96" s="50"/>
      <c r="Q96" s="74"/>
      <c r="R96" s="74"/>
      <c r="S96" s="74"/>
      <c r="T96" s="74"/>
      <c r="U96" s="74"/>
      <c r="V96" s="74"/>
    </row>
    <row r="97" spans="1:22" s="14" customFormat="1" ht="56.4" x14ac:dyDescent="0.55000000000000004">
      <c r="A97" s="81"/>
      <c r="B97" s="79" t="s">
        <v>132</v>
      </c>
      <c r="C97" s="59" t="s">
        <v>116</v>
      </c>
      <c r="D97" s="60">
        <v>60</v>
      </c>
      <c r="E97" s="57">
        <v>0.6</v>
      </c>
      <c r="F97" s="57">
        <v>0.3</v>
      </c>
      <c r="G97" s="57">
        <v>1.3</v>
      </c>
      <c r="H97" s="90">
        <v>9.8000000000000007</v>
      </c>
      <c r="I97" s="115"/>
      <c r="J97" s="115">
        <v>3.1</v>
      </c>
      <c r="K97" s="115"/>
      <c r="L97" s="115">
        <v>0.08</v>
      </c>
      <c r="M97" s="115">
        <v>6</v>
      </c>
      <c r="N97" s="115">
        <v>21</v>
      </c>
      <c r="O97" s="50"/>
      <c r="P97" s="50"/>
      <c r="Q97" s="74"/>
      <c r="R97" s="74"/>
      <c r="S97" s="74"/>
      <c r="T97" s="74"/>
      <c r="U97" s="74"/>
      <c r="V97" s="74"/>
    </row>
    <row r="98" spans="1:22" s="14" customFormat="1" ht="30.6" x14ac:dyDescent="0.55000000000000004">
      <c r="A98" s="81"/>
      <c r="B98" s="79" t="s">
        <v>148</v>
      </c>
      <c r="C98" s="58" t="s">
        <v>112</v>
      </c>
      <c r="D98" s="60">
        <v>200</v>
      </c>
      <c r="E98" s="57">
        <v>0.32</v>
      </c>
      <c r="F98" s="57">
        <v>0</v>
      </c>
      <c r="G98" s="57">
        <v>32.86</v>
      </c>
      <c r="H98" s="90">
        <v>132.6</v>
      </c>
      <c r="I98" s="115">
        <v>0.03</v>
      </c>
      <c r="J98" s="115"/>
      <c r="K98" s="115"/>
      <c r="L98" s="115">
        <v>0.51</v>
      </c>
      <c r="M98" s="115">
        <v>5</v>
      </c>
      <c r="N98" s="115">
        <v>16</v>
      </c>
      <c r="O98" s="50"/>
      <c r="P98" s="50"/>
      <c r="Q98" s="74"/>
      <c r="R98" s="74"/>
      <c r="S98" s="74"/>
      <c r="T98" s="74"/>
      <c r="U98" s="74"/>
      <c r="V98" s="74"/>
    </row>
    <row r="99" spans="1:22" s="14" customFormat="1" ht="30.6" x14ac:dyDescent="0.55000000000000004">
      <c r="A99" s="81"/>
      <c r="B99" s="79"/>
      <c r="C99" s="70" t="s">
        <v>101</v>
      </c>
      <c r="D99" s="60">
        <v>30</v>
      </c>
      <c r="E99" s="67">
        <v>1.9</v>
      </c>
      <c r="F99" s="67">
        <v>0.15</v>
      </c>
      <c r="G99" s="67">
        <v>10.35</v>
      </c>
      <c r="H99" s="94">
        <v>58.5</v>
      </c>
      <c r="I99" s="128">
        <v>0.02</v>
      </c>
      <c r="J99" s="128">
        <v>4</v>
      </c>
      <c r="K99" s="128">
        <v>0</v>
      </c>
      <c r="L99" s="128">
        <v>0</v>
      </c>
      <c r="M99" s="128">
        <v>14</v>
      </c>
      <c r="N99" s="128">
        <v>14</v>
      </c>
      <c r="O99" s="50"/>
      <c r="P99" s="50"/>
      <c r="Q99" s="74"/>
      <c r="R99" s="74"/>
      <c r="S99" s="74"/>
      <c r="T99" s="74"/>
      <c r="U99" s="74"/>
      <c r="V99" s="74"/>
    </row>
    <row r="100" spans="1:22" s="14" customFormat="1" ht="30" x14ac:dyDescent="0.5">
      <c r="A100" s="81"/>
      <c r="B100" s="79"/>
      <c r="C100" s="70" t="s">
        <v>13</v>
      </c>
      <c r="D100" s="57">
        <f>SUM(D94:D99)+100</f>
        <v>840</v>
      </c>
      <c r="E100" s="68">
        <f t="shared" ref="E100:N100" si="7">SUM(E94:E99)</f>
        <v>33.252000000000002</v>
      </c>
      <c r="F100" s="68">
        <f t="shared" si="7"/>
        <v>33.239999999999995</v>
      </c>
      <c r="G100" s="68">
        <f t="shared" si="7"/>
        <v>133.91</v>
      </c>
      <c r="H100" s="94">
        <f t="shared" si="7"/>
        <v>538.19000000000005</v>
      </c>
      <c r="I100" s="128">
        <f t="shared" si="7"/>
        <v>0.34600000000000009</v>
      </c>
      <c r="J100" s="128">
        <f t="shared" si="7"/>
        <v>27.53</v>
      </c>
      <c r="K100" s="128">
        <f t="shared" si="7"/>
        <v>7.0000000000000007E-2</v>
      </c>
      <c r="L100" s="128">
        <f t="shared" si="7"/>
        <v>2.25</v>
      </c>
      <c r="M100" s="128">
        <f t="shared" si="7"/>
        <v>64.099999999999994</v>
      </c>
      <c r="N100" s="128">
        <f t="shared" si="7"/>
        <v>155.1</v>
      </c>
      <c r="O100" s="110"/>
      <c r="P100" s="110"/>
      <c r="Q100" s="74"/>
      <c r="R100" s="74"/>
      <c r="S100" s="74"/>
      <c r="T100" s="74"/>
      <c r="U100" s="74"/>
      <c r="V100" s="74"/>
    </row>
    <row r="101" spans="1:22" s="14" customFormat="1" ht="30" x14ac:dyDescent="0.5">
      <c r="A101" s="81"/>
      <c r="B101" s="18"/>
      <c r="C101" s="70"/>
      <c r="D101" s="70"/>
      <c r="E101" s="68"/>
      <c r="F101" s="68"/>
      <c r="G101" s="68"/>
      <c r="H101" s="92"/>
      <c r="I101" s="108"/>
      <c r="J101" s="108"/>
      <c r="K101" s="108"/>
      <c r="L101" s="108"/>
      <c r="M101" s="108"/>
      <c r="N101" s="108"/>
      <c r="O101" s="111" t="s">
        <v>142</v>
      </c>
      <c r="P101" s="111" t="s">
        <v>143</v>
      </c>
      <c r="Q101" s="74"/>
      <c r="R101" s="74"/>
      <c r="S101" s="74"/>
      <c r="T101" s="74"/>
      <c r="U101" s="74"/>
      <c r="V101" s="74"/>
    </row>
    <row r="102" spans="1:22" s="14" customFormat="1" ht="72" customHeight="1" x14ac:dyDescent="0.5">
      <c r="A102" s="81"/>
      <c r="B102" s="18"/>
      <c r="C102" s="158" t="s">
        <v>29</v>
      </c>
      <c r="D102" s="158"/>
      <c r="E102" s="158"/>
      <c r="F102" s="158"/>
      <c r="G102" s="158"/>
      <c r="H102" s="159"/>
      <c r="I102" s="109"/>
      <c r="J102" s="109"/>
      <c r="K102" s="109"/>
      <c r="L102" s="109"/>
      <c r="M102" s="109"/>
      <c r="N102" s="111"/>
      <c r="O102" s="111"/>
      <c r="P102" s="111"/>
      <c r="Q102" s="74"/>
      <c r="R102" s="74"/>
      <c r="S102" s="74"/>
      <c r="T102" s="74"/>
      <c r="U102" s="74"/>
      <c r="V102" s="74"/>
    </row>
    <row r="103" spans="1:22" s="14" customFormat="1" ht="181.5" customHeight="1" x14ac:dyDescent="0.5">
      <c r="A103" s="81"/>
      <c r="B103" s="87" t="s">
        <v>127</v>
      </c>
      <c r="C103" s="67" t="s">
        <v>0</v>
      </c>
      <c r="D103" s="67" t="s">
        <v>1</v>
      </c>
      <c r="E103" s="157" t="s">
        <v>2</v>
      </c>
      <c r="F103" s="157"/>
      <c r="G103" s="157"/>
      <c r="H103" s="91" t="s">
        <v>3</v>
      </c>
      <c r="I103" s="120" t="s">
        <v>134</v>
      </c>
      <c r="J103" s="120"/>
      <c r="K103" s="120"/>
      <c r="L103" s="120"/>
      <c r="M103" s="120" t="s">
        <v>135</v>
      </c>
      <c r="N103" s="120"/>
      <c r="O103" s="111"/>
      <c r="P103" s="111"/>
      <c r="Q103" s="74"/>
      <c r="R103" s="74"/>
      <c r="S103" s="74"/>
      <c r="T103" s="74"/>
      <c r="U103" s="74"/>
      <c r="V103" s="74"/>
    </row>
    <row r="104" spans="1:22" s="14" customFormat="1" ht="30" x14ac:dyDescent="0.5">
      <c r="A104" s="81"/>
      <c r="B104" s="79"/>
      <c r="C104" s="70"/>
      <c r="D104" s="69"/>
      <c r="E104" s="70" t="s">
        <v>5</v>
      </c>
      <c r="F104" s="70" t="s">
        <v>4</v>
      </c>
      <c r="G104" s="68" t="s">
        <v>52</v>
      </c>
      <c r="H104" s="92"/>
      <c r="I104" s="121" t="s">
        <v>136</v>
      </c>
      <c r="J104" s="121" t="s">
        <v>137</v>
      </c>
      <c r="K104" s="121" t="s">
        <v>138</v>
      </c>
      <c r="L104" s="121" t="s">
        <v>139</v>
      </c>
      <c r="M104" s="121" t="s">
        <v>140</v>
      </c>
      <c r="N104" s="121" t="s">
        <v>141</v>
      </c>
      <c r="O104" s="111"/>
      <c r="P104" s="111"/>
      <c r="Q104" s="74"/>
      <c r="R104" s="74"/>
      <c r="S104" s="74"/>
      <c r="T104" s="74"/>
      <c r="U104" s="74"/>
      <c r="V104" s="74"/>
    </row>
    <row r="105" spans="1:22" s="14" customFormat="1" ht="30" x14ac:dyDescent="0.5">
      <c r="A105" s="81"/>
      <c r="B105" s="79"/>
      <c r="C105" s="82"/>
      <c r="D105" s="70"/>
      <c r="E105" s="70"/>
      <c r="F105" s="70"/>
      <c r="G105" s="70"/>
      <c r="H105" s="92"/>
      <c r="I105" s="121"/>
      <c r="J105" s="121"/>
      <c r="K105" s="121"/>
      <c r="L105" s="121"/>
      <c r="M105" s="121"/>
      <c r="N105" s="121"/>
      <c r="O105" s="108">
        <v>35.58</v>
      </c>
      <c r="P105" s="108">
        <v>2.0499999999999998</v>
      </c>
      <c r="Q105" s="74"/>
      <c r="R105" s="74"/>
      <c r="S105" s="74"/>
      <c r="T105" s="74"/>
      <c r="U105" s="74"/>
      <c r="V105" s="74"/>
    </row>
    <row r="106" spans="1:22" s="14" customFormat="1" ht="30" x14ac:dyDescent="0.5">
      <c r="A106" s="81"/>
      <c r="B106" s="79"/>
      <c r="C106" s="82" t="s">
        <v>48</v>
      </c>
      <c r="D106" s="68">
        <v>200</v>
      </c>
      <c r="E106" s="68">
        <v>7.0750000000000002</v>
      </c>
      <c r="F106" s="72">
        <v>6.08</v>
      </c>
      <c r="G106" s="72">
        <v>17.231999999999999</v>
      </c>
      <c r="H106" s="94">
        <v>152.18</v>
      </c>
      <c r="I106" s="121">
        <v>13</v>
      </c>
      <c r="J106" s="121"/>
      <c r="K106" s="121">
        <v>1.3</v>
      </c>
      <c r="L106" s="121"/>
      <c r="M106" s="121">
        <v>1.2E-2</v>
      </c>
      <c r="N106" s="121"/>
      <c r="O106" s="108">
        <v>2E-3</v>
      </c>
      <c r="P106" s="108">
        <v>0.8</v>
      </c>
      <c r="Q106" s="74"/>
      <c r="R106" s="74"/>
      <c r="S106" s="74"/>
      <c r="T106" s="74"/>
      <c r="U106" s="74"/>
      <c r="V106" s="74"/>
    </row>
    <row r="107" spans="1:22" s="14" customFormat="1" ht="30" x14ac:dyDescent="0.5">
      <c r="A107" s="81"/>
      <c r="B107" s="79" t="s">
        <v>166</v>
      </c>
      <c r="C107" s="83" t="s">
        <v>24</v>
      </c>
      <c r="D107" s="68">
        <v>80</v>
      </c>
      <c r="E107" s="70">
        <v>21.108000000000001</v>
      </c>
      <c r="F107" s="72">
        <v>22.483000000000001</v>
      </c>
      <c r="G107" s="72">
        <v>48.1</v>
      </c>
      <c r="H107" s="94">
        <v>480.05</v>
      </c>
      <c r="I107" s="121">
        <v>0.03</v>
      </c>
      <c r="J107" s="121">
        <v>2.16</v>
      </c>
      <c r="K107" s="121"/>
      <c r="L107" s="121"/>
      <c r="M107" s="121">
        <v>0.56000000000000005</v>
      </c>
      <c r="N107" s="121">
        <v>1.92</v>
      </c>
      <c r="O107" s="108">
        <v>4</v>
      </c>
      <c r="P107" s="108">
        <v>0</v>
      </c>
      <c r="Q107" s="74"/>
      <c r="R107" s="74"/>
      <c r="S107" s="74"/>
      <c r="T107" s="74"/>
      <c r="U107" s="74"/>
      <c r="V107" s="74"/>
    </row>
    <row r="108" spans="1:22" s="14" customFormat="1" ht="30.6" x14ac:dyDescent="0.55000000000000004">
      <c r="A108" s="81"/>
      <c r="B108" s="79" t="s">
        <v>159</v>
      </c>
      <c r="C108" s="59" t="s">
        <v>158</v>
      </c>
      <c r="D108" s="60">
        <v>150</v>
      </c>
      <c r="E108" s="61">
        <v>0.18</v>
      </c>
      <c r="F108" s="61">
        <v>0.18</v>
      </c>
      <c r="G108" s="61">
        <v>28.361999999999998</v>
      </c>
      <c r="H108" s="90">
        <v>116.91</v>
      </c>
      <c r="I108" s="121">
        <v>0.01</v>
      </c>
      <c r="J108" s="121"/>
      <c r="K108" s="121">
        <v>1E-3</v>
      </c>
      <c r="L108" s="121"/>
      <c r="M108" s="121">
        <v>2.4</v>
      </c>
      <c r="N108" s="121"/>
      <c r="O108" s="108">
        <v>9.6</v>
      </c>
      <c r="P108" s="108">
        <v>2.8</v>
      </c>
      <c r="Q108" s="74"/>
      <c r="R108" s="74"/>
      <c r="S108" s="74"/>
      <c r="T108" s="74"/>
      <c r="U108" s="74"/>
      <c r="V108" s="74"/>
    </row>
    <row r="109" spans="1:22" s="14" customFormat="1" ht="30" x14ac:dyDescent="0.5">
      <c r="A109" s="81"/>
      <c r="B109" s="79" t="s">
        <v>168</v>
      </c>
      <c r="C109" s="83" t="s">
        <v>121</v>
      </c>
      <c r="D109" s="68">
        <v>60</v>
      </c>
      <c r="E109" s="70">
        <v>0.6</v>
      </c>
      <c r="F109" s="72">
        <v>0</v>
      </c>
      <c r="G109" s="72">
        <v>1.3</v>
      </c>
      <c r="H109" s="94">
        <v>9.8000000000000007</v>
      </c>
      <c r="I109" s="121">
        <v>0.03</v>
      </c>
      <c r="J109" s="121">
        <v>0.12</v>
      </c>
      <c r="K109" s="121">
        <v>0.5</v>
      </c>
      <c r="L109" s="121">
        <v>5</v>
      </c>
      <c r="M109" s="121">
        <v>16</v>
      </c>
      <c r="N109" s="121">
        <v>3</v>
      </c>
      <c r="O109" s="108">
        <v>3</v>
      </c>
      <c r="P109" s="108">
        <v>0.3</v>
      </c>
      <c r="Q109" s="74"/>
      <c r="R109" s="74"/>
      <c r="S109" s="74"/>
      <c r="T109" s="74"/>
      <c r="U109" s="74"/>
      <c r="V109" s="74"/>
    </row>
    <row r="110" spans="1:22" s="14" customFormat="1" ht="30" x14ac:dyDescent="0.5">
      <c r="A110" s="81"/>
      <c r="B110" s="79" t="s">
        <v>131</v>
      </c>
      <c r="C110" s="58" t="s">
        <v>161</v>
      </c>
      <c r="D110" s="57">
        <v>200</v>
      </c>
      <c r="E110" s="58"/>
      <c r="F110" s="61"/>
      <c r="G110" s="61"/>
      <c r="H110" s="90"/>
      <c r="I110" s="121">
        <v>0.8</v>
      </c>
      <c r="J110" s="121">
        <v>0.1</v>
      </c>
      <c r="K110" s="121">
        <v>0.01</v>
      </c>
      <c r="L110" s="121"/>
      <c r="M110" s="121">
        <v>1.6</v>
      </c>
      <c r="N110" s="121">
        <v>5.3999999999999999E-2</v>
      </c>
      <c r="O110" s="108">
        <f>SUM(O105:O109)</f>
        <v>52.182000000000002</v>
      </c>
      <c r="P110" s="108">
        <f>SUM(P105:P109)</f>
        <v>5.9499999999999993</v>
      </c>
      <c r="Q110" s="74"/>
      <c r="R110" s="74"/>
      <c r="S110" s="74"/>
      <c r="T110" s="74"/>
      <c r="U110" s="74"/>
      <c r="V110" s="74"/>
    </row>
    <row r="111" spans="1:22" s="14" customFormat="1" ht="30" x14ac:dyDescent="0.5">
      <c r="A111" s="81"/>
      <c r="B111" s="79"/>
      <c r="C111" s="82" t="s">
        <v>101</v>
      </c>
      <c r="D111" s="68">
        <v>30</v>
      </c>
      <c r="E111" s="68">
        <v>2.4</v>
      </c>
      <c r="F111" s="72">
        <v>0.5</v>
      </c>
      <c r="G111" s="72">
        <v>22.4</v>
      </c>
      <c r="H111" s="94">
        <v>105</v>
      </c>
      <c r="I111" s="121">
        <v>0.02</v>
      </c>
      <c r="J111" s="121">
        <v>4</v>
      </c>
      <c r="K111" s="121">
        <v>0</v>
      </c>
      <c r="L111" s="121">
        <v>0</v>
      </c>
      <c r="M111" s="121">
        <v>14</v>
      </c>
      <c r="N111" s="121">
        <v>9.6</v>
      </c>
      <c r="O111" s="108"/>
      <c r="P111" s="108"/>
      <c r="Q111" s="74"/>
      <c r="R111" s="74"/>
      <c r="S111" s="74"/>
      <c r="T111" s="74"/>
      <c r="U111" s="74"/>
      <c r="V111" s="74"/>
    </row>
    <row r="112" spans="1:22" s="14" customFormat="1" ht="30" x14ac:dyDescent="0.5">
      <c r="A112" s="81"/>
      <c r="B112" s="79"/>
      <c r="C112" s="82" t="s">
        <v>13</v>
      </c>
      <c r="D112" s="70">
        <f>SUM(D106:D111)+300</f>
        <v>1020</v>
      </c>
      <c r="E112" s="70">
        <f t="shared" ref="E112:N112" si="8">SUM(E106:E111)</f>
        <v>31.363</v>
      </c>
      <c r="F112" s="70">
        <f t="shared" si="8"/>
        <v>29.243000000000002</v>
      </c>
      <c r="G112" s="70">
        <f t="shared" si="8"/>
        <v>117.39399999999998</v>
      </c>
      <c r="H112" s="94">
        <f t="shared" si="8"/>
        <v>863.93999999999994</v>
      </c>
      <c r="I112" s="121">
        <f t="shared" si="8"/>
        <v>13.889999999999999</v>
      </c>
      <c r="J112" s="121">
        <f t="shared" si="8"/>
        <v>6.3800000000000008</v>
      </c>
      <c r="K112" s="121">
        <f t="shared" si="8"/>
        <v>1.8109999999999999</v>
      </c>
      <c r="L112" s="121">
        <f t="shared" si="8"/>
        <v>5</v>
      </c>
      <c r="M112" s="121">
        <f t="shared" si="8"/>
        <v>34.572000000000003</v>
      </c>
      <c r="N112" s="121">
        <f t="shared" si="8"/>
        <v>14.574</v>
      </c>
      <c r="O112" s="111"/>
      <c r="P112" s="111"/>
      <c r="Q112" s="74"/>
      <c r="R112" s="74"/>
      <c r="S112" s="74"/>
      <c r="T112" s="74"/>
      <c r="U112" s="74"/>
      <c r="V112" s="74"/>
    </row>
    <row r="113" spans="1:22" s="14" customFormat="1" ht="97.5" customHeight="1" x14ac:dyDescent="0.5">
      <c r="A113" s="81"/>
      <c r="B113" s="18"/>
      <c r="C113" s="161" t="s">
        <v>31</v>
      </c>
      <c r="D113" s="158"/>
      <c r="E113" s="158"/>
      <c r="F113" s="158"/>
      <c r="G113" s="158"/>
      <c r="H113" s="159"/>
      <c r="I113" s="111"/>
      <c r="J113" s="111"/>
      <c r="K113" s="111"/>
      <c r="L113" s="111"/>
      <c r="M113" s="111"/>
      <c r="N113" s="111"/>
      <c r="O113" s="111"/>
      <c r="P113" s="111"/>
      <c r="Q113" s="74"/>
      <c r="R113" s="74"/>
      <c r="S113" s="74"/>
      <c r="T113" s="74"/>
      <c r="U113" s="74"/>
      <c r="V113" s="74"/>
    </row>
    <row r="114" spans="1:22" s="14" customFormat="1" ht="154.5" customHeight="1" x14ac:dyDescent="0.5">
      <c r="A114" s="81"/>
      <c r="B114" s="87" t="s">
        <v>127</v>
      </c>
      <c r="C114" s="84" t="s">
        <v>0</v>
      </c>
      <c r="D114" s="67" t="s">
        <v>1</v>
      </c>
      <c r="E114" s="157" t="s">
        <v>2</v>
      </c>
      <c r="F114" s="157"/>
      <c r="G114" s="157"/>
      <c r="H114" s="91" t="s">
        <v>3</v>
      </c>
      <c r="I114" s="118" t="s">
        <v>134</v>
      </c>
      <c r="J114" s="118"/>
      <c r="K114" s="118"/>
      <c r="L114" s="118"/>
      <c r="M114" s="118" t="s">
        <v>135</v>
      </c>
      <c r="N114" s="119"/>
      <c r="O114" s="117"/>
      <c r="P114" s="117"/>
      <c r="Q114" s="74"/>
      <c r="R114" s="74"/>
      <c r="S114" s="74"/>
      <c r="T114" s="74"/>
      <c r="U114" s="74"/>
      <c r="V114" s="74"/>
    </row>
    <row r="115" spans="1:22" s="14" customFormat="1" ht="30" x14ac:dyDescent="0.5">
      <c r="A115" s="81"/>
      <c r="B115" s="18"/>
      <c r="C115" s="82"/>
      <c r="D115" s="69"/>
      <c r="E115" s="70" t="s">
        <v>5</v>
      </c>
      <c r="F115" s="70" t="s">
        <v>4</v>
      </c>
      <c r="G115" s="68" t="s">
        <v>52</v>
      </c>
      <c r="H115" s="92"/>
      <c r="I115" s="115" t="s">
        <v>136</v>
      </c>
      <c r="J115" s="115" t="s">
        <v>137</v>
      </c>
      <c r="K115" s="115" t="s">
        <v>138</v>
      </c>
      <c r="L115" s="115" t="s">
        <v>139</v>
      </c>
      <c r="M115" s="115" t="s">
        <v>140</v>
      </c>
      <c r="N115" s="115" t="s">
        <v>141</v>
      </c>
      <c r="O115" s="111"/>
      <c r="P115" s="111"/>
      <c r="Q115" s="74"/>
      <c r="R115" s="74"/>
      <c r="S115" s="74"/>
      <c r="T115" s="74"/>
      <c r="U115" s="74"/>
      <c r="V115" s="74"/>
    </row>
    <row r="116" spans="1:22" s="14" customFormat="1" ht="30" x14ac:dyDescent="0.5">
      <c r="A116" s="81"/>
      <c r="B116" s="18"/>
      <c r="C116" s="82"/>
      <c r="D116" s="70"/>
      <c r="E116" s="70"/>
      <c r="F116" s="70"/>
      <c r="G116" s="70"/>
      <c r="H116" s="92"/>
      <c r="I116" s="118"/>
      <c r="J116" s="118"/>
      <c r="K116" s="118"/>
      <c r="L116" s="118"/>
      <c r="M116" s="118"/>
      <c r="N116" s="115"/>
      <c r="O116" s="111"/>
      <c r="P116" s="111"/>
      <c r="Q116" s="74"/>
      <c r="R116" s="74"/>
      <c r="S116" s="74"/>
      <c r="T116" s="74"/>
      <c r="U116" s="74"/>
      <c r="V116" s="74"/>
    </row>
    <row r="117" spans="1:22" s="14" customFormat="1" ht="56.4" x14ac:dyDescent="0.55000000000000004">
      <c r="A117" s="81"/>
      <c r="B117" s="79" t="s">
        <v>149</v>
      </c>
      <c r="C117" s="59" t="s">
        <v>71</v>
      </c>
      <c r="D117" s="60">
        <v>200</v>
      </c>
      <c r="E117" s="61">
        <v>2.38</v>
      </c>
      <c r="F117" s="61">
        <v>1.8360000000000001</v>
      </c>
      <c r="G117" s="61">
        <v>17</v>
      </c>
      <c r="H117" s="90">
        <v>94.38</v>
      </c>
      <c r="I117" s="124">
        <v>0.23</v>
      </c>
      <c r="J117" s="124">
        <v>4.83</v>
      </c>
      <c r="K117" s="124">
        <v>0</v>
      </c>
      <c r="L117" s="124">
        <v>1.1499999999999999</v>
      </c>
      <c r="M117" s="124">
        <v>34.1</v>
      </c>
      <c r="N117" s="124">
        <v>88.1</v>
      </c>
      <c r="O117" s="111"/>
      <c r="P117" s="111"/>
      <c r="Q117" s="74"/>
      <c r="R117" s="74"/>
      <c r="S117" s="74"/>
      <c r="T117" s="74"/>
      <c r="U117" s="74"/>
      <c r="V117" s="74"/>
    </row>
    <row r="118" spans="1:22" s="14" customFormat="1" ht="56.4" x14ac:dyDescent="0.55000000000000004">
      <c r="A118" s="81"/>
      <c r="B118" s="79" t="s">
        <v>145</v>
      </c>
      <c r="C118" s="59" t="s">
        <v>104</v>
      </c>
      <c r="D118" s="60">
        <v>100</v>
      </c>
      <c r="E118" s="61">
        <v>15.683</v>
      </c>
      <c r="F118" s="61">
        <v>7.18</v>
      </c>
      <c r="G118" s="61">
        <v>7.1719999999999997</v>
      </c>
      <c r="H118" s="90">
        <v>156.99</v>
      </c>
      <c r="I118" s="115">
        <v>0.03</v>
      </c>
      <c r="J118" s="115">
        <v>21.6</v>
      </c>
      <c r="K118" s="115"/>
      <c r="L118" s="115"/>
      <c r="M118" s="115">
        <v>56.5</v>
      </c>
      <c r="N118" s="115">
        <v>1.92</v>
      </c>
      <c r="O118" s="111"/>
      <c r="P118" s="111"/>
      <c r="Q118" s="74"/>
      <c r="R118" s="74"/>
      <c r="S118" s="74"/>
      <c r="T118" s="74"/>
      <c r="U118" s="74"/>
      <c r="V118" s="74"/>
    </row>
    <row r="119" spans="1:22" s="14" customFormat="1" ht="30" x14ac:dyDescent="0.5">
      <c r="A119" s="81"/>
      <c r="B119" s="79" t="s">
        <v>169</v>
      </c>
      <c r="C119" s="82" t="s">
        <v>105</v>
      </c>
      <c r="D119" s="68">
        <v>150</v>
      </c>
      <c r="E119" s="67">
        <v>4.2</v>
      </c>
      <c r="F119" s="67">
        <v>1.6</v>
      </c>
      <c r="G119" s="67">
        <v>29.4</v>
      </c>
      <c r="H119" s="91">
        <v>150</v>
      </c>
      <c r="I119" s="115"/>
      <c r="J119" s="115">
        <v>6</v>
      </c>
      <c r="K119" s="115">
        <v>0.6</v>
      </c>
      <c r="L119" s="115">
        <v>1.5</v>
      </c>
      <c r="M119" s="115">
        <v>9</v>
      </c>
      <c r="N119" s="115">
        <v>34.5</v>
      </c>
      <c r="O119" s="50"/>
      <c r="P119" s="50"/>
      <c r="Q119" s="74"/>
      <c r="R119" s="74"/>
      <c r="S119" s="74"/>
      <c r="T119" s="74"/>
      <c r="U119" s="74"/>
      <c r="V119" s="74"/>
    </row>
    <row r="120" spans="1:22" s="14" customFormat="1" ht="39" customHeight="1" x14ac:dyDescent="0.5">
      <c r="A120" s="81"/>
      <c r="B120" s="79" t="s">
        <v>171</v>
      </c>
      <c r="C120" s="83" t="s">
        <v>170</v>
      </c>
      <c r="D120" s="68">
        <v>60</v>
      </c>
      <c r="E120" s="67">
        <v>1.92</v>
      </c>
      <c r="F120" s="67">
        <v>0.12</v>
      </c>
      <c r="G120" s="67">
        <v>3.96</v>
      </c>
      <c r="H120" s="91">
        <v>24</v>
      </c>
      <c r="I120" s="115">
        <v>0.05</v>
      </c>
      <c r="J120" s="115">
        <v>8.75</v>
      </c>
      <c r="K120" s="115">
        <v>0.14000000000000001</v>
      </c>
      <c r="L120" s="115">
        <v>0.9</v>
      </c>
      <c r="M120" s="115">
        <v>0.8</v>
      </c>
      <c r="N120" s="115">
        <v>36</v>
      </c>
      <c r="O120" s="50"/>
      <c r="P120" s="50"/>
      <c r="Q120" s="74"/>
      <c r="R120" s="74"/>
      <c r="S120" s="74"/>
      <c r="T120" s="74"/>
      <c r="U120" s="74"/>
      <c r="V120" s="74"/>
    </row>
    <row r="121" spans="1:22" s="14" customFormat="1" ht="30" x14ac:dyDescent="0.5">
      <c r="A121" s="81"/>
      <c r="B121" s="79" t="s">
        <v>148</v>
      </c>
      <c r="C121" s="82" t="s">
        <v>40</v>
      </c>
      <c r="D121" s="68">
        <v>200</v>
      </c>
      <c r="E121" s="68">
        <v>0.32</v>
      </c>
      <c r="F121" s="68">
        <v>0</v>
      </c>
      <c r="G121" s="68">
        <v>32.86</v>
      </c>
      <c r="H121" s="94">
        <v>132.6</v>
      </c>
      <c r="I121" s="115">
        <v>0.02</v>
      </c>
      <c r="J121" s="115">
        <v>1.33</v>
      </c>
      <c r="K121" s="115">
        <v>0</v>
      </c>
      <c r="L121" s="115">
        <v>0</v>
      </c>
      <c r="M121" s="115">
        <v>133.30000000000001</v>
      </c>
      <c r="N121" s="115">
        <v>11.1</v>
      </c>
      <c r="O121" s="50"/>
      <c r="P121" s="50"/>
      <c r="Q121" s="74"/>
      <c r="R121" s="74"/>
      <c r="S121" s="74"/>
      <c r="T121" s="74"/>
      <c r="U121" s="74"/>
      <c r="V121" s="74"/>
    </row>
    <row r="122" spans="1:22" s="14" customFormat="1" ht="30" x14ac:dyDescent="0.5">
      <c r="A122" s="81"/>
      <c r="B122" s="79" t="s">
        <v>163</v>
      </c>
      <c r="C122" s="82" t="s">
        <v>101</v>
      </c>
      <c r="D122" s="68">
        <v>30</v>
      </c>
      <c r="E122" s="67">
        <v>1.9</v>
      </c>
      <c r="F122" s="67">
        <v>0.15</v>
      </c>
      <c r="G122" s="67">
        <v>10.35</v>
      </c>
      <c r="H122" s="94">
        <v>58.5</v>
      </c>
      <c r="I122" s="115">
        <v>0.03</v>
      </c>
      <c r="J122" s="115"/>
      <c r="K122" s="115"/>
      <c r="L122" s="115">
        <v>0.51</v>
      </c>
      <c r="M122" s="115">
        <v>5</v>
      </c>
      <c r="N122" s="115">
        <v>16</v>
      </c>
      <c r="O122" s="110"/>
      <c r="P122" s="110"/>
      <c r="Q122" s="74"/>
      <c r="R122" s="74"/>
      <c r="S122" s="74"/>
      <c r="T122" s="74"/>
      <c r="U122" s="74"/>
      <c r="V122" s="74"/>
    </row>
    <row r="123" spans="1:22" s="14" customFormat="1" ht="30" x14ac:dyDescent="0.5">
      <c r="A123" s="81"/>
      <c r="B123" s="18"/>
      <c r="C123" s="82" t="s">
        <v>13</v>
      </c>
      <c r="D123" s="70">
        <f t="shared" ref="D123:N123" si="9">SUM(D117:D122)</f>
        <v>740</v>
      </c>
      <c r="E123" s="70">
        <f t="shared" si="9"/>
        <v>26.402999999999999</v>
      </c>
      <c r="F123" s="70">
        <f t="shared" si="9"/>
        <v>10.885999999999999</v>
      </c>
      <c r="G123" s="70">
        <f t="shared" si="9"/>
        <v>100.74199999999999</v>
      </c>
      <c r="H123" s="92">
        <f t="shared" si="9"/>
        <v>616.47</v>
      </c>
      <c r="I123" s="115">
        <f t="shared" si="9"/>
        <v>0.36</v>
      </c>
      <c r="J123" s="115">
        <f t="shared" si="9"/>
        <v>42.51</v>
      </c>
      <c r="K123" s="115">
        <f t="shared" si="9"/>
        <v>0.74</v>
      </c>
      <c r="L123" s="115">
        <f t="shared" si="9"/>
        <v>4.0599999999999996</v>
      </c>
      <c r="M123" s="115">
        <f t="shared" si="9"/>
        <v>238.7</v>
      </c>
      <c r="N123" s="115">
        <f t="shared" si="9"/>
        <v>187.61999999999998</v>
      </c>
      <c r="O123" s="111" t="s">
        <v>142</v>
      </c>
      <c r="P123" s="111" t="s">
        <v>143</v>
      </c>
      <c r="Q123" s="74"/>
      <c r="R123" s="74"/>
      <c r="S123" s="74"/>
      <c r="T123" s="74"/>
      <c r="U123" s="74"/>
      <c r="V123" s="74"/>
    </row>
    <row r="124" spans="1:22" s="14" customFormat="1" ht="76.5" customHeight="1" x14ac:dyDescent="0.5">
      <c r="A124" s="81"/>
      <c r="B124" s="18"/>
      <c r="C124" s="161" t="s">
        <v>33</v>
      </c>
      <c r="D124" s="158"/>
      <c r="E124" s="158"/>
      <c r="F124" s="158"/>
      <c r="G124" s="158"/>
      <c r="H124" s="159"/>
      <c r="I124" s="108"/>
      <c r="J124" s="108"/>
      <c r="K124" s="108"/>
      <c r="L124" s="108"/>
      <c r="M124" s="108"/>
      <c r="N124" s="108"/>
      <c r="O124" s="111"/>
      <c r="P124" s="111"/>
      <c r="Q124" s="74"/>
      <c r="R124" s="74"/>
      <c r="S124" s="74"/>
      <c r="T124" s="74"/>
      <c r="U124" s="74"/>
      <c r="V124" s="74"/>
    </row>
    <row r="125" spans="1:22" s="14" customFormat="1" ht="186" customHeight="1" x14ac:dyDescent="0.5">
      <c r="A125" s="81"/>
      <c r="B125" s="87" t="s">
        <v>127</v>
      </c>
      <c r="C125" s="84" t="s">
        <v>0</v>
      </c>
      <c r="D125" s="67" t="s">
        <v>1</v>
      </c>
      <c r="E125" s="157" t="s">
        <v>2</v>
      </c>
      <c r="F125" s="157"/>
      <c r="G125" s="157"/>
      <c r="H125" s="91" t="s">
        <v>3</v>
      </c>
      <c r="I125" s="118" t="s">
        <v>134</v>
      </c>
      <c r="J125" s="118"/>
      <c r="K125" s="118"/>
      <c r="L125" s="118"/>
      <c r="M125" s="118" t="s">
        <v>135</v>
      </c>
      <c r="N125" s="119"/>
      <c r="O125" s="111"/>
      <c r="P125" s="111"/>
      <c r="Q125" s="74"/>
      <c r="R125" s="74"/>
      <c r="S125" s="74"/>
      <c r="T125" s="74"/>
      <c r="U125" s="74"/>
      <c r="V125" s="74"/>
    </row>
    <row r="126" spans="1:22" s="14" customFormat="1" ht="30" x14ac:dyDescent="0.5">
      <c r="A126" s="81"/>
      <c r="B126" s="18"/>
      <c r="C126" s="82"/>
      <c r="D126" s="69"/>
      <c r="E126" s="70" t="s">
        <v>5</v>
      </c>
      <c r="F126" s="70" t="s">
        <v>4</v>
      </c>
      <c r="G126" s="68" t="s">
        <v>52</v>
      </c>
      <c r="H126" s="94"/>
      <c r="I126" s="115" t="s">
        <v>136</v>
      </c>
      <c r="J126" s="115" t="s">
        <v>137</v>
      </c>
      <c r="K126" s="115" t="s">
        <v>138</v>
      </c>
      <c r="L126" s="115" t="s">
        <v>139</v>
      </c>
      <c r="M126" s="115" t="s">
        <v>140</v>
      </c>
      <c r="N126" s="115" t="s">
        <v>141</v>
      </c>
      <c r="O126" s="108">
        <v>44</v>
      </c>
      <c r="P126" s="108">
        <v>1.9</v>
      </c>
      <c r="Q126" s="74"/>
      <c r="R126" s="74"/>
      <c r="S126" s="74"/>
      <c r="T126" s="74"/>
      <c r="U126" s="74"/>
      <c r="V126" s="74"/>
    </row>
    <row r="127" spans="1:22" s="14" customFormat="1" ht="30" x14ac:dyDescent="0.5">
      <c r="A127" s="81"/>
      <c r="B127" s="18"/>
      <c r="C127" s="82"/>
      <c r="D127" s="70"/>
      <c r="E127" s="70"/>
      <c r="F127" s="70"/>
      <c r="G127" s="70"/>
      <c r="H127" s="94"/>
      <c r="I127" s="115"/>
      <c r="J127" s="115"/>
      <c r="K127" s="115"/>
      <c r="L127" s="115"/>
      <c r="M127" s="115"/>
      <c r="N127" s="115"/>
      <c r="O127" s="108">
        <v>36.5</v>
      </c>
      <c r="P127" s="108">
        <v>0.97</v>
      </c>
      <c r="Q127" s="74"/>
      <c r="R127" s="74"/>
      <c r="S127" s="74"/>
      <c r="T127" s="74"/>
      <c r="U127" s="74"/>
      <c r="V127" s="74"/>
    </row>
    <row r="128" spans="1:22" s="14" customFormat="1" ht="30" x14ac:dyDescent="0.5">
      <c r="A128" s="81"/>
      <c r="B128" s="79" t="s">
        <v>128</v>
      </c>
      <c r="C128" s="83" t="s">
        <v>106</v>
      </c>
      <c r="D128" s="68">
        <v>200</v>
      </c>
      <c r="E128" s="72">
        <v>2.81</v>
      </c>
      <c r="F128" s="72">
        <v>4.6500000000000004</v>
      </c>
      <c r="G128" s="72">
        <v>18.649999999999999</v>
      </c>
      <c r="H128" s="94">
        <v>128.69999999999999</v>
      </c>
      <c r="I128" s="115">
        <v>0.03</v>
      </c>
      <c r="J128" s="115">
        <v>2.16</v>
      </c>
      <c r="K128" s="115"/>
      <c r="L128" s="115"/>
      <c r="M128" s="115">
        <v>0.56000000000000005</v>
      </c>
      <c r="N128" s="115">
        <v>1.92</v>
      </c>
      <c r="O128" s="108">
        <v>2.2000000000000002</v>
      </c>
      <c r="P128" s="108">
        <v>0.32</v>
      </c>
      <c r="Q128" s="74"/>
      <c r="R128" s="74"/>
      <c r="S128" s="74"/>
      <c r="T128" s="74"/>
      <c r="U128" s="74"/>
      <c r="V128" s="74"/>
    </row>
    <row r="129" spans="1:22" s="14" customFormat="1" ht="67.5" customHeight="1" x14ac:dyDescent="0.5">
      <c r="A129" s="81"/>
      <c r="B129" s="79" t="s">
        <v>172</v>
      </c>
      <c r="C129" s="83" t="s">
        <v>107</v>
      </c>
      <c r="D129" s="68" t="s">
        <v>108</v>
      </c>
      <c r="E129" s="72">
        <v>14.66</v>
      </c>
      <c r="F129" s="72">
        <v>18.187999999999999</v>
      </c>
      <c r="G129" s="72">
        <v>17.026</v>
      </c>
      <c r="H129" s="94">
        <v>298.45999999999998</v>
      </c>
      <c r="I129" s="115">
        <v>3.17</v>
      </c>
      <c r="J129" s="115">
        <v>13.1</v>
      </c>
      <c r="K129" s="115">
        <v>13.1</v>
      </c>
      <c r="L129" s="115">
        <v>0.25</v>
      </c>
      <c r="M129" s="115">
        <v>7.5</v>
      </c>
      <c r="N129" s="115">
        <v>59.7</v>
      </c>
      <c r="O129" s="108">
        <v>3</v>
      </c>
      <c r="P129" s="108">
        <v>0.3</v>
      </c>
      <c r="Q129" s="74"/>
      <c r="R129" s="74"/>
      <c r="S129" s="74"/>
      <c r="T129" s="74"/>
      <c r="U129" s="74"/>
      <c r="V129" s="74"/>
    </row>
    <row r="130" spans="1:22" s="14" customFormat="1" ht="30" x14ac:dyDescent="0.5">
      <c r="A130" s="81"/>
      <c r="B130" s="79" t="s">
        <v>173</v>
      </c>
      <c r="C130" s="83" t="s">
        <v>122</v>
      </c>
      <c r="D130" s="68">
        <v>200</v>
      </c>
      <c r="E130" s="72">
        <v>0.18</v>
      </c>
      <c r="F130" s="72">
        <v>0.18</v>
      </c>
      <c r="G130" s="72">
        <v>28.361999999999998</v>
      </c>
      <c r="H130" s="94">
        <v>116.91</v>
      </c>
      <c r="I130" s="115"/>
      <c r="J130" s="115">
        <v>1.8</v>
      </c>
      <c r="K130" s="115">
        <v>0.6</v>
      </c>
      <c r="L130" s="115">
        <v>1.5</v>
      </c>
      <c r="M130" s="115">
        <v>12</v>
      </c>
      <c r="N130" s="115">
        <v>34.5</v>
      </c>
      <c r="O130" s="108">
        <f>SUM(O126:O129)</f>
        <v>85.7</v>
      </c>
      <c r="P130" s="108">
        <f>SUM(P126:P129)</f>
        <v>3.4899999999999998</v>
      </c>
      <c r="Q130" s="74"/>
      <c r="R130" s="74"/>
      <c r="S130" s="74"/>
      <c r="T130" s="74"/>
      <c r="U130" s="74"/>
      <c r="V130" s="74"/>
    </row>
    <row r="131" spans="1:22" s="14" customFormat="1" ht="30" x14ac:dyDescent="0.5">
      <c r="A131" s="81"/>
      <c r="B131" s="79" t="s">
        <v>133</v>
      </c>
      <c r="C131" s="82" t="s">
        <v>101</v>
      </c>
      <c r="D131" s="68">
        <v>30</v>
      </c>
      <c r="E131" s="73">
        <v>1.9</v>
      </c>
      <c r="F131" s="73">
        <v>0.15</v>
      </c>
      <c r="G131" s="73">
        <v>10.35</v>
      </c>
      <c r="H131" s="94">
        <v>58.5</v>
      </c>
      <c r="I131" s="115">
        <v>0.05</v>
      </c>
      <c r="J131" s="115">
        <v>8.75</v>
      </c>
      <c r="K131" s="115">
        <v>0.14000000000000001</v>
      </c>
      <c r="L131" s="115">
        <v>0.9</v>
      </c>
      <c r="M131" s="115">
        <v>0.8</v>
      </c>
      <c r="N131" s="115">
        <v>36</v>
      </c>
      <c r="O131" s="108"/>
      <c r="P131" s="108"/>
      <c r="Q131" s="74"/>
      <c r="R131" s="74"/>
      <c r="S131" s="74"/>
      <c r="T131" s="74"/>
      <c r="U131" s="74"/>
      <c r="V131" s="74"/>
    </row>
    <row r="132" spans="1:22" s="14" customFormat="1" ht="30" x14ac:dyDescent="0.5">
      <c r="A132" s="81"/>
      <c r="B132" s="79"/>
      <c r="C132" s="82"/>
      <c r="D132" s="68"/>
      <c r="E132" s="72"/>
      <c r="F132" s="72"/>
      <c r="G132" s="72"/>
      <c r="H132" s="94"/>
      <c r="I132" s="115">
        <v>0.02</v>
      </c>
      <c r="J132" s="115">
        <v>4</v>
      </c>
      <c r="K132" s="115">
        <v>0</v>
      </c>
      <c r="L132" s="115">
        <v>0</v>
      </c>
      <c r="M132" s="115">
        <v>14</v>
      </c>
      <c r="N132" s="115">
        <v>14</v>
      </c>
      <c r="O132" s="111"/>
      <c r="P132" s="111"/>
      <c r="Q132" s="74"/>
      <c r="R132" s="74"/>
      <c r="S132" s="74"/>
      <c r="T132" s="74"/>
      <c r="U132" s="74"/>
      <c r="V132" s="74"/>
    </row>
    <row r="133" spans="1:22" s="14" customFormat="1" ht="30" x14ac:dyDescent="0.5">
      <c r="A133" s="81"/>
      <c r="B133" s="79"/>
      <c r="C133" s="82" t="s">
        <v>13</v>
      </c>
      <c r="D133" s="70">
        <f>SUM(D128:D132)+200+10</f>
        <v>640</v>
      </c>
      <c r="E133" s="72">
        <f t="shared" ref="E133:N133" si="10">SUM(E128:E132)</f>
        <v>19.549999999999997</v>
      </c>
      <c r="F133" s="72">
        <f t="shared" si="10"/>
        <v>23.167999999999999</v>
      </c>
      <c r="G133" s="72">
        <f t="shared" si="10"/>
        <v>74.387999999999991</v>
      </c>
      <c r="H133" s="94">
        <f t="shared" si="10"/>
        <v>602.56999999999994</v>
      </c>
      <c r="I133" s="115">
        <f t="shared" si="10"/>
        <v>3.2699999999999996</v>
      </c>
      <c r="J133" s="115">
        <f t="shared" si="10"/>
        <v>29.81</v>
      </c>
      <c r="K133" s="115">
        <f t="shared" si="10"/>
        <v>13.84</v>
      </c>
      <c r="L133" s="115">
        <f t="shared" si="10"/>
        <v>2.65</v>
      </c>
      <c r="M133" s="115">
        <f t="shared" si="10"/>
        <v>34.86</v>
      </c>
      <c r="N133" s="115">
        <f t="shared" si="10"/>
        <v>146.12</v>
      </c>
      <c r="O133" s="50"/>
      <c r="P133" s="50"/>
      <c r="Q133" s="74"/>
      <c r="R133" s="74"/>
      <c r="S133" s="74"/>
      <c r="T133" s="74"/>
      <c r="U133" s="74"/>
      <c r="V133" s="74"/>
    </row>
    <row r="134" spans="1:22" ht="30" x14ac:dyDescent="0.5">
      <c r="A134" s="85"/>
      <c r="B134" s="18"/>
      <c r="C134" s="70"/>
      <c r="D134" s="70"/>
      <c r="E134" s="70"/>
      <c r="F134" s="70"/>
      <c r="G134" s="70"/>
      <c r="H134" s="70"/>
      <c r="I134" s="108"/>
      <c r="J134" s="108"/>
      <c r="K134" s="108"/>
      <c r="L134" s="108"/>
      <c r="M134" s="108"/>
      <c r="N134" s="108"/>
      <c r="O134" s="50"/>
      <c r="P134" s="50"/>
      <c r="Q134" s="39"/>
      <c r="R134" s="39"/>
      <c r="S134" s="39"/>
      <c r="T134" s="39"/>
      <c r="U134" s="39"/>
      <c r="V134" s="39"/>
    </row>
    <row r="135" spans="1:22" ht="30" x14ac:dyDescent="0.5">
      <c r="A135" s="85"/>
      <c r="B135" s="18"/>
      <c r="C135" s="74"/>
      <c r="D135" s="74"/>
      <c r="E135" s="74"/>
      <c r="F135" s="74"/>
      <c r="G135" s="74"/>
      <c r="H135" s="74"/>
      <c r="I135" s="129"/>
      <c r="J135" s="108"/>
      <c r="K135" s="108"/>
      <c r="L135" s="108"/>
      <c r="M135" s="108"/>
      <c r="N135" s="108"/>
      <c r="O135" s="50"/>
      <c r="P135" s="50"/>
      <c r="Q135" s="39"/>
      <c r="R135" s="39"/>
      <c r="S135" s="39"/>
      <c r="T135" s="39"/>
      <c r="U135" s="39"/>
      <c r="V135" s="39"/>
    </row>
    <row r="136" spans="1:22" ht="24.6" x14ac:dyDescent="0.4">
      <c r="A136" s="85"/>
      <c r="B136" s="18"/>
      <c r="C136" s="54"/>
      <c r="D136" s="54"/>
      <c r="E136" s="54"/>
      <c r="F136" s="54"/>
      <c r="G136" s="54"/>
      <c r="H136" s="54"/>
      <c r="I136" s="109"/>
      <c r="J136" s="109"/>
      <c r="K136" s="109"/>
      <c r="L136" s="109"/>
      <c r="M136" s="109"/>
      <c r="N136" s="110"/>
      <c r="O136" s="110"/>
      <c r="P136" s="110"/>
      <c r="Q136" s="39"/>
      <c r="R136" s="39"/>
      <c r="S136" s="39"/>
      <c r="T136" s="39"/>
      <c r="U136" s="39"/>
      <c r="V136" s="39"/>
    </row>
    <row r="137" spans="1:22" ht="24.6" x14ac:dyDescent="0.4">
      <c r="A137" s="85"/>
      <c r="B137" s="18"/>
      <c r="C137" s="54"/>
      <c r="D137" s="54"/>
      <c r="E137" s="54"/>
      <c r="F137" s="54"/>
      <c r="G137" s="54"/>
      <c r="H137" s="54"/>
      <c r="I137" s="111"/>
      <c r="J137" s="111"/>
      <c r="K137" s="111"/>
      <c r="L137" s="111"/>
      <c r="M137" s="111"/>
      <c r="N137" s="111"/>
      <c r="O137" s="111" t="s">
        <v>142</v>
      </c>
      <c r="P137" s="111" t="s">
        <v>143</v>
      </c>
      <c r="Q137" s="39"/>
      <c r="R137" s="39"/>
      <c r="S137" s="39"/>
      <c r="T137" s="39"/>
      <c r="U137" s="39"/>
      <c r="V137" s="39"/>
    </row>
    <row r="138" spans="1:22" ht="17.399999999999999" x14ac:dyDescent="0.3">
      <c r="A138" s="85"/>
      <c r="B138" s="18"/>
      <c r="C138" s="55"/>
      <c r="D138" s="55"/>
      <c r="E138" s="55"/>
      <c r="F138" s="55"/>
      <c r="G138" s="55"/>
      <c r="H138" s="55"/>
      <c r="I138" s="109"/>
      <c r="J138" s="109"/>
      <c r="K138" s="109"/>
      <c r="L138" s="109"/>
      <c r="M138" s="109"/>
      <c r="N138" s="111"/>
      <c r="O138" s="111"/>
      <c r="P138" s="111"/>
      <c r="Q138" s="39"/>
      <c r="R138" s="39"/>
      <c r="S138" s="39"/>
      <c r="T138" s="39"/>
      <c r="U138" s="39"/>
      <c r="V138" s="39"/>
    </row>
    <row r="139" spans="1:22" ht="17.399999999999999" x14ac:dyDescent="0.3">
      <c r="A139" s="85"/>
      <c r="B139" s="18"/>
      <c r="C139" s="53"/>
      <c r="D139" s="53"/>
      <c r="E139" s="53"/>
      <c r="F139" s="53"/>
      <c r="G139" s="53"/>
      <c r="H139" s="53"/>
      <c r="I139" s="111"/>
      <c r="J139" s="111"/>
      <c r="K139" s="111"/>
      <c r="L139" s="111"/>
      <c r="M139" s="111"/>
      <c r="N139" s="111"/>
      <c r="O139" s="111"/>
      <c r="P139" s="111"/>
      <c r="Q139" s="39"/>
      <c r="R139" s="39"/>
      <c r="S139" s="39"/>
      <c r="T139" s="39"/>
      <c r="U139" s="39"/>
      <c r="V139" s="39"/>
    </row>
    <row r="140" spans="1:22" ht="17.399999999999999" x14ac:dyDescent="0.3">
      <c r="A140" s="85"/>
      <c r="B140" s="18"/>
      <c r="C140" s="53"/>
      <c r="D140" s="53"/>
      <c r="E140" s="53"/>
      <c r="F140" s="53"/>
      <c r="G140" s="53"/>
      <c r="H140" s="53"/>
      <c r="I140" s="111"/>
      <c r="J140" s="111"/>
      <c r="K140" s="111"/>
      <c r="L140" s="111"/>
      <c r="M140" s="111"/>
      <c r="N140" s="111"/>
      <c r="O140" s="111"/>
      <c r="P140" s="111"/>
      <c r="Q140" s="39"/>
      <c r="R140" s="39"/>
      <c r="S140" s="39"/>
      <c r="T140" s="39"/>
      <c r="U140" s="39"/>
      <c r="V140" s="39"/>
    </row>
    <row r="141" spans="1:22" ht="21" x14ac:dyDescent="0.4">
      <c r="A141" s="85"/>
      <c r="B141" s="18"/>
      <c r="C141" s="53"/>
      <c r="D141" s="53"/>
      <c r="E141" s="53"/>
      <c r="F141" s="53"/>
      <c r="G141" s="53"/>
      <c r="H141" s="53"/>
      <c r="I141" s="108"/>
      <c r="J141" s="108"/>
      <c r="K141" s="108"/>
      <c r="L141" s="108"/>
      <c r="M141" s="108"/>
      <c r="N141" s="108"/>
      <c r="O141" s="108">
        <v>2.7</v>
      </c>
      <c r="P141" s="108">
        <v>0.8</v>
      </c>
      <c r="Q141" s="39"/>
      <c r="R141" s="39"/>
      <c r="S141" s="39"/>
      <c r="T141" s="39"/>
      <c r="U141" s="39"/>
      <c r="V141" s="39"/>
    </row>
    <row r="142" spans="1:22" ht="21" x14ac:dyDescent="0.4">
      <c r="A142" s="85"/>
      <c r="B142" s="18"/>
      <c r="C142" s="53"/>
      <c r="D142" s="53"/>
      <c r="E142" s="53"/>
      <c r="F142" s="53"/>
      <c r="G142" s="53"/>
      <c r="H142" s="53"/>
      <c r="I142" s="108"/>
      <c r="J142" s="108"/>
      <c r="K142" s="108"/>
      <c r="L142" s="108"/>
      <c r="M142" s="108"/>
      <c r="N142" s="108"/>
      <c r="O142" s="108">
        <v>11.1</v>
      </c>
      <c r="P142" s="108">
        <v>1.1000000000000001</v>
      </c>
      <c r="Q142" s="39"/>
      <c r="R142" s="39"/>
      <c r="S142" s="39"/>
      <c r="T142" s="39"/>
      <c r="U142" s="39"/>
      <c r="V142" s="39"/>
    </row>
    <row r="143" spans="1:22" ht="21" x14ac:dyDescent="0.4">
      <c r="A143" s="85"/>
      <c r="B143" s="18"/>
      <c r="C143" s="53"/>
      <c r="D143" s="53"/>
      <c r="E143" s="53"/>
      <c r="F143" s="53"/>
      <c r="G143" s="53"/>
      <c r="H143" s="53"/>
      <c r="I143" s="108"/>
      <c r="J143" s="108"/>
      <c r="K143" s="108"/>
      <c r="L143" s="108"/>
      <c r="M143" s="108"/>
      <c r="N143" s="108"/>
      <c r="O143" s="108">
        <v>30</v>
      </c>
      <c r="P143" s="108">
        <v>1.2</v>
      </c>
      <c r="Q143" s="39"/>
      <c r="R143" s="39"/>
      <c r="S143" s="39"/>
      <c r="T143" s="39"/>
      <c r="U143" s="39"/>
      <c r="V143" s="39"/>
    </row>
    <row r="144" spans="1:22" ht="21" x14ac:dyDescent="0.4">
      <c r="A144" s="85"/>
      <c r="B144" s="18"/>
      <c r="C144" s="53"/>
      <c r="D144" s="53"/>
      <c r="E144" s="53"/>
      <c r="F144" s="53"/>
      <c r="G144" s="53"/>
      <c r="H144" s="53"/>
      <c r="I144" s="108"/>
      <c r="J144" s="108"/>
      <c r="K144" s="108"/>
      <c r="L144" s="108"/>
      <c r="M144" s="108"/>
      <c r="N144" s="108"/>
      <c r="O144" s="108">
        <v>24</v>
      </c>
      <c r="P144" s="108">
        <v>1.5</v>
      </c>
      <c r="Q144" s="39"/>
      <c r="R144" s="39"/>
      <c r="S144" s="39"/>
      <c r="T144" s="39"/>
      <c r="U144" s="39"/>
      <c r="V144" s="39"/>
    </row>
    <row r="145" spans="1:22" ht="21" x14ac:dyDescent="0.4">
      <c r="A145" s="85"/>
      <c r="B145" s="18"/>
      <c r="C145" s="53"/>
      <c r="D145" s="53"/>
      <c r="E145" s="53"/>
      <c r="F145" s="53"/>
      <c r="G145" s="53"/>
      <c r="H145" s="53"/>
      <c r="I145" s="108"/>
      <c r="J145" s="108"/>
      <c r="K145" s="108"/>
      <c r="L145" s="108"/>
      <c r="M145" s="108"/>
      <c r="N145" s="108"/>
      <c r="O145" s="108">
        <v>25.56</v>
      </c>
      <c r="P145" s="108">
        <v>2</v>
      </c>
      <c r="Q145" s="39"/>
      <c r="R145" s="39"/>
      <c r="S145" s="39"/>
      <c r="T145" s="39"/>
      <c r="U145" s="39"/>
      <c r="V145" s="39"/>
    </row>
    <row r="146" spans="1:22" ht="21" x14ac:dyDescent="0.4">
      <c r="A146" s="85"/>
      <c r="B146" s="18"/>
      <c r="C146" s="53"/>
      <c r="D146" s="53"/>
      <c r="E146" s="53"/>
      <c r="F146" s="53"/>
      <c r="G146" s="53"/>
      <c r="H146" s="53"/>
      <c r="I146" s="108"/>
      <c r="J146" s="108"/>
      <c r="K146" s="108"/>
      <c r="L146" s="108"/>
      <c r="M146" s="108"/>
      <c r="N146" s="108"/>
      <c r="O146" s="108">
        <v>3</v>
      </c>
      <c r="P146" s="108">
        <v>0.3</v>
      </c>
      <c r="Q146" s="39"/>
      <c r="R146" s="39"/>
      <c r="S146" s="39"/>
      <c r="T146" s="39"/>
      <c r="U146" s="39"/>
      <c r="V146" s="39"/>
    </row>
    <row r="147" spans="1:22" ht="21" x14ac:dyDescent="0.4">
      <c r="A147" s="85"/>
      <c r="B147" s="18"/>
      <c r="C147" s="53"/>
      <c r="D147" s="53"/>
      <c r="E147" s="53"/>
      <c r="F147" s="53"/>
      <c r="G147" s="53"/>
      <c r="H147" s="53"/>
      <c r="I147" s="108"/>
      <c r="J147" s="108"/>
      <c r="K147" s="108"/>
      <c r="L147" s="108"/>
      <c r="M147" s="108"/>
      <c r="N147" s="108"/>
      <c r="O147" s="108">
        <f>SUM(O141:O146)</f>
        <v>96.36</v>
      </c>
      <c r="P147" s="108">
        <f>SUM(P141:P146)</f>
        <v>6.8999999999999995</v>
      </c>
      <c r="Q147" s="39"/>
      <c r="R147" s="39"/>
      <c r="S147" s="39"/>
      <c r="T147" s="39"/>
      <c r="U147" s="39"/>
      <c r="V147" s="39"/>
    </row>
    <row r="148" spans="1:22" ht="21" x14ac:dyDescent="0.4">
      <c r="A148" s="85"/>
      <c r="B148" s="18"/>
      <c r="C148" s="53"/>
      <c r="D148" s="53"/>
      <c r="E148" s="53"/>
      <c r="F148" s="53"/>
      <c r="G148" s="53"/>
      <c r="H148" s="53"/>
      <c r="I148" s="108"/>
      <c r="J148" s="108"/>
      <c r="K148" s="108"/>
      <c r="L148" s="108"/>
      <c r="M148" s="108"/>
      <c r="N148" s="108"/>
      <c r="O148" s="108"/>
      <c r="P148" s="108"/>
      <c r="Q148" s="39"/>
      <c r="R148" s="39"/>
      <c r="S148" s="39"/>
      <c r="T148" s="39"/>
      <c r="U148" s="39"/>
      <c r="V148" s="39"/>
    </row>
    <row r="149" spans="1:22" x14ac:dyDescent="0.3">
      <c r="A149" s="85"/>
      <c r="B149" s="18"/>
      <c r="C149" s="53"/>
      <c r="D149" s="53"/>
      <c r="E149" s="53"/>
      <c r="F149" s="53"/>
      <c r="G149" s="53"/>
      <c r="H149" s="53"/>
      <c r="I149" s="116"/>
      <c r="J149" s="116"/>
      <c r="K149" s="116"/>
      <c r="L149" s="116"/>
      <c r="M149" s="116"/>
      <c r="N149" s="117"/>
      <c r="O149" s="117"/>
      <c r="P149" s="117"/>
      <c r="Q149" s="39"/>
      <c r="R149" s="39"/>
      <c r="S149" s="39"/>
      <c r="T149" s="39"/>
      <c r="U149" s="39"/>
      <c r="V149" s="39"/>
    </row>
    <row r="150" spans="1:22" x14ac:dyDescent="0.3">
      <c r="A150" s="85"/>
      <c r="B150" s="18"/>
      <c r="C150" s="53"/>
      <c r="D150" s="53"/>
      <c r="E150" s="53"/>
      <c r="F150" s="53"/>
      <c r="G150" s="53"/>
      <c r="H150" s="53"/>
      <c r="I150" s="50"/>
      <c r="J150" s="50"/>
      <c r="K150" s="50"/>
      <c r="L150" s="50"/>
      <c r="M150" s="50"/>
      <c r="N150" s="50"/>
      <c r="O150" s="50"/>
      <c r="P150" s="50"/>
      <c r="Q150" s="39"/>
      <c r="R150" s="39"/>
      <c r="S150" s="39"/>
      <c r="T150" s="39"/>
      <c r="U150" s="39"/>
      <c r="V150" s="39"/>
    </row>
    <row r="151" spans="1:22" x14ac:dyDescent="0.3">
      <c r="A151" s="85"/>
      <c r="B151" s="18"/>
      <c r="C151" s="53"/>
      <c r="D151" s="53"/>
      <c r="E151" s="53"/>
      <c r="F151" s="53"/>
      <c r="G151" s="53"/>
      <c r="H151" s="53"/>
      <c r="I151" s="50"/>
      <c r="J151" s="50"/>
      <c r="K151" s="50"/>
      <c r="L151" s="50"/>
      <c r="M151" s="50"/>
      <c r="N151" s="50"/>
      <c r="O151" s="50"/>
      <c r="P151" s="50"/>
      <c r="Q151" s="39"/>
      <c r="R151" s="39"/>
      <c r="S151" s="39"/>
      <c r="T151" s="39"/>
      <c r="U151" s="39"/>
      <c r="V151" s="39"/>
    </row>
    <row r="152" spans="1:22" x14ac:dyDescent="0.3">
      <c r="A152" s="85"/>
      <c r="B152" s="18"/>
      <c r="C152" s="53"/>
      <c r="D152" s="53"/>
      <c r="E152" s="53"/>
      <c r="F152" s="53"/>
      <c r="G152" s="53"/>
      <c r="H152" s="53"/>
      <c r="I152" s="50"/>
      <c r="J152" s="50"/>
      <c r="K152" s="50"/>
      <c r="L152" s="50"/>
      <c r="M152" s="50"/>
      <c r="N152" s="50"/>
      <c r="O152" s="50"/>
      <c r="P152" s="50"/>
      <c r="Q152" s="39"/>
      <c r="R152" s="39"/>
      <c r="S152" s="39"/>
      <c r="T152" s="39"/>
      <c r="U152" s="39"/>
      <c r="V152" s="39"/>
    </row>
    <row r="153" spans="1:22" x14ac:dyDescent="0.3">
      <c r="A153" s="85"/>
      <c r="B153" s="18"/>
      <c r="C153" s="53"/>
      <c r="D153" s="53"/>
      <c r="E153" s="53"/>
      <c r="F153" s="53"/>
      <c r="G153" s="53"/>
      <c r="H153" s="53"/>
      <c r="I153" s="50"/>
      <c r="J153" s="50"/>
      <c r="K153" s="50"/>
      <c r="L153" s="50"/>
      <c r="M153" s="50"/>
      <c r="N153" s="50"/>
      <c r="O153" s="50"/>
      <c r="P153" s="50"/>
      <c r="Q153" s="39"/>
      <c r="R153" s="39"/>
      <c r="S153" s="39"/>
      <c r="T153" s="39"/>
      <c r="U153" s="39"/>
      <c r="V153" s="39"/>
    </row>
    <row r="154" spans="1:22" x14ac:dyDescent="0.3">
      <c r="A154" s="85"/>
      <c r="B154" s="18"/>
      <c r="C154" s="53"/>
      <c r="D154" s="53"/>
      <c r="E154" s="53"/>
      <c r="F154" s="53"/>
      <c r="G154" s="53"/>
      <c r="H154" s="53"/>
      <c r="I154" s="50"/>
      <c r="J154" s="50"/>
      <c r="K154" s="50"/>
      <c r="L154" s="50"/>
      <c r="M154" s="50"/>
      <c r="N154" s="50"/>
      <c r="O154" s="50"/>
      <c r="P154" s="50"/>
      <c r="Q154" s="39"/>
      <c r="R154" s="39"/>
      <c r="S154" s="39"/>
      <c r="T154" s="39"/>
      <c r="U154" s="39"/>
      <c r="V154" s="39"/>
    </row>
    <row r="155" spans="1:22" x14ac:dyDescent="0.3">
      <c r="A155" s="85"/>
      <c r="B155" s="18"/>
      <c r="C155" s="53"/>
      <c r="D155" s="53"/>
      <c r="E155" s="53"/>
      <c r="F155" s="53"/>
      <c r="G155" s="53"/>
      <c r="H155" s="53"/>
      <c r="I155" s="50"/>
      <c r="J155" s="50"/>
      <c r="K155" s="50"/>
      <c r="L155" s="50"/>
      <c r="M155" s="50"/>
      <c r="N155" s="50"/>
      <c r="O155" s="50"/>
      <c r="P155" s="50"/>
      <c r="Q155" s="39"/>
      <c r="R155" s="39"/>
      <c r="S155" s="39"/>
      <c r="T155" s="39"/>
      <c r="U155" s="39"/>
      <c r="V155" s="39"/>
    </row>
    <row r="156" spans="1:22" ht="17.399999999999999" x14ac:dyDescent="0.3">
      <c r="A156" s="85"/>
      <c r="B156" s="18"/>
      <c r="C156" s="53"/>
      <c r="D156" s="53"/>
      <c r="E156" s="53"/>
      <c r="F156" s="53"/>
      <c r="G156" s="53"/>
      <c r="H156" s="53"/>
      <c r="I156" s="109"/>
      <c r="J156" s="109"/>
      <c r="K156" s="109"/>
      <c r="L156" s="109"/>
      <c r="M156" s="109"/>
      <c r="N156" s="110"/>
      <c r="O156" s="110"/>
      <c r="P156" s="110"/>
      <c r="Q156" s="39"/>
      <c r="R156" s="39"/>
      <c r="S156" s="39"/>
      <c r="T156" s="39"/>
      <c r="U156" s="39"/>
      <c r="V156" s="39"/>
    </row>
    <row r="157" spans="1:22" ht="17.399999999999999" x14ac:dyDescent="0.3">
      <c r="A157" s="85"/>
      <c r="B157" s="18"/>
      <c r="C157" s="53"/>
      <c r="D157" s="53"/>
      <c r="E157" s="53"/>
      <c r="F157" s="53"/>
      <c r="G157" s="53"/>
      <c r="H157" s="53"/>
      <c r="I157" s="111"/>
      <c r="J157" s="111"/>
      <c r="K157" s="111"/>
      <c r="L157" s="111"/>
      <c r="M157" s="111"/>
      <c r="N157" s="111"/>
      <c r="O157" s="111" t="s">
        <v>142</v>
      </c>
      <c r="P157" s="111" t="s">
        <v>143</v>
      </c>
      <c r="Q157" s="39"/>
      <c r="R157" s="39"/>
      <c r="S157" s="39"/>
      <c r="T157" s="39"/>
      <c r="U157" s="39"/>
      <c r="V157" s="39"/>
    </row>
    <row r="158" spans="1:22" ht="17.399999999999999" x14ac:dyDescent="0.3">
      <c r="A158" s="85"/>
      <c r="B158" s="18"/>
      <c r="C158" s="53"/>
      <c r="D158" s="53"/>
      <c r="E158" s="53"/>
      <c r="F158" s="53"/>
      <c r="G158" s="53"/>
      <c r="H158" s="53"/>
      <c r="I158" s="109"/>
      <c r="J158" s="109"/>
      <c r="K158" s="109"/>
      <c r="L158" s="109"/>
      <c r="M158" s="109"/>
      <c r="N158" s="111"/>
      <c r="O158" s="111"/>
      <c r="P158" s="111"/>
      <c r="Q158" s="39"/>
      <c r="R158" s="39"/>
      <c r="S158" s="39"/>
      <c r="T158" s="39"/>
      <c r="U158" s="39"/>
      <c r="V158" s="39"/>
    </row>
    <row r="159" spans="1:22" ht="21" x14ac:dyDescent="0.4">
      <c r="A159" s="85"/>
      <c r="B159" s="18"/>
      <c r="I159" s="108"/>
      <c r="J159" s="108"/>
      <c r="K159" s="108"/>
      <c r="L159" s="108"/>
      <c r="M159" s="108"/>
      <c r="N159" s="108"/>
      <c r="O159" s="108"/>
      <c r="P159" s="108"/>
      <c r="Q159" s="39"/>
      <c r="R159" s="39"/>
      <c r="S159" s="39"/>
      <c r="T159" s="39"/>
      <c r="U159" s="39"/>
      <c r="V159" s="39"/>
    </row>
    <row r="160" spans="1:22" ht="21" x14ac:dyDescent="0.4">
      <c r="A160" s="85"/>
      <c r="B160" s="18"/>
      <c r="I160" s="108"/>
      <c r="J160" s="108"/>
      <c r="K160" s="108"/>
      <c r="L160" s="108"/>
      <c r="M160" s="108"/>
      <c r="N160" s="108"/>
      <c r="O160" s="108">
        <v>27</v>
      </c>
      <c r="P160" s="108">
        <v>0.8</v>
      </c>
      <c r="Q160" s="39"/>
      <c r="R160" s="39"/>
      <c r="S160" s="39"/>
      <c r="T160" s="39"/>
      <c r="U160" s="39"/>
      <c r="V160" s="39"/>
    </row>
    <row r="161" spans="1:22" ht="21" x14ac:dyDescent="0.4">
      <c r="A161" s="85"/>
      <c r="B161" s="18"/>
      <c r="I161" s="108"/>
      <c r="J161" s="108"/>
      <c r="K161" s="108"/>
      <c r="L161" s="108"/>
      <c r="M161" s="108"/>
      <c r="N161" s="108"/>
      <c r="O161" s="108">
        <v>12</v>
      </c>
      <c r="P161" s="108">
        <v>1.2</v>
      </c>
      <c r="Q161" s="39"/>
      <c r="R161" s="39"/>
      <c r="S161" s="39"/>
      <c r="T161" s="39"/>
      <c r="U161" s="39"/>
      <c r="V161" s="39"/>
    </row>
    <row r="162" spans="1:22" ht="21" x14ac:dyDescent="0.4">
      <c r="A162" s="85"/>
      <c r="B162" s="18"/>
      <c r="I162" s="108"/>
      <c r="J162" s="108"/>
      <c r="K162" s="108"/>
      <c r="L162" s="108"/>
      <c r="M162" s="108"/>
      <c r="N162" s="108"/>
      <c r="O162" s="108">
        <v>18.7</v>
      </c>
      <c r="P162" s="108">
        <v>0.7</v>
      </c>
      <c r="Q162" s="39"/>
      <c r="R162" s="39"/>
      <c r="S162" s="39"/>
      <c r="T162" s="39"/>
      <c r="U162" s="39"/>
      <c r="V162" s="39"/>
    </row>
    <row r="163" spans="1:22" ht="21" x14ac:dyDescent="0.4">
      <c r="A163" s="85"/>
      <c r="B163" s="18"/>
      <c r="I163" s="108"/>
      <c r="J163" s="108"/>
      <c r="K163" s="108"/>
      <c r="L163" s="108"/>
      <c r="M163" s="108"/>
      <c r="N163" s="108"/>
      <c r="O163" s="108">
        <v>2.4</v>
      </c>
      <c r="P163" s="108">
        <v>0.08</v>
      </c>
      <c r="Q163" s="39"/>
      <c r="R163" s="39"/>
      <c r="S163" s="39"/>
      <c r="T163" s="39"/>
      <c r="U163" s="39"/>
      <c r="V163" s="39"/>
    </row>
    <row r="164" spans="1:22" ht="21" x14ac:dyDescent="0.4">
      <c r="A164" s="85"/>
      <c r="B164" s="18"/>
      <c r="I164" s="108"/>
      <c r="J164" s="108"/>
      <c r="K164" s="108"/>
      <c r="L164" s="108"/>
      <c r="M164" s="108"/>
      <c r="N164" s="108"/>
      <c r="O164" s="108">
        <v>4</v>
      </c>
      <c r="P164" s="108">
        <v>0.8</v>
      </c>
      <c r="Q164" s="39"/>
      <c r="R164" s="39"/>
      <c r="S164" s="39"/>
      <c r="T164" s="39"/>
      <c r="U164" s="39"/>
      <c r="V164" s="39"/>
    </row>
    <row r="165" spans="1:22" ht="21" x14ac:dyDescent="0.4">
      <c r="A165" s="85"/>
      <c r="B165" s="18"/>
      <c r="I165" s="108"/>
      <c r="J165" s="108"/>
      <c r="K165" s="108"/>
      <c r="L165" s="108"/>
      <c r="M165" s="108"/>
      <c r="N165" s="108"/>
      <c r="O165" s="108">
        <v>3</v>
      </c>
      <c r="P165" s="108">
        <v>0.3</v>
      </c>
      <c r="Q165" s="39"/>
      <c r="R165" s="39"/>
      <c r="S165" s="39"/>
      <c r="T165" s="39"/>
      <c r="U165" s="39"/>
      <c r="V165" s="39"/>
    </row>
    <row r="166" spans="1:22" ht="21" x14ac:dyDescent="0.4">
      <c r="A166" s="85"/>
      <c r="B166" s="18"/>
      <c r="I166" s="108"/>
      <c r="J166" s="108"/>
      <c r="K166" s="108"/>
      <c r="L166" s="108"/>
      <c r="M166" s="108"/>
      <c r="N166" s="108"/>
      <c r="O166" s="108">
        <f>SUM(O160:O165)</f>
        <v>67.099999999999994</v>
      </c>
      <c r="P166" s="108">
        <f>SUM(P160:P165)</f>
        <v>3.88</v>
      </c>
      <c r="Q166" s="39"/>
      <c r="R166" s="39"/>
      <c r="S166" s="39"/>
      <c r="T166" s="39"/>
      <c r="U166" s="39"/>
      <c r="V166" s="39"/>
    </row>
    <row r="167" spans="1:22" ht="21" x14ac:dyDescent="0.4">
      <c r="A167" s="85"/>
      <c r="B167" s="18"/>
      <c r="I167" s="108"/>
      <c r="J167" s="108"/>
      <c r="K167" s="108"/>
      <c r="L167" s="108"/>
      <c r="M167" s="108"/>
      <c r="N167" s="108"/>
      <c r="O167" s="108"/>
      <c r="P167" s="108"/>
      <c r="Q167" s="39"/>
      <c r="R167" s="39"/>
      <c r="S167" s="39"/>
      <c r="T167" s="39"/>
      <c r="U167" s="39"/>
      <c r="V167" s="39"/>
    </row>
    <row r="168" spans="1:22" x14ac:dyDescent="0.3">
      <c r="A168" s="85"/>
      <c r="B168" s="18"/>
      <c r="I168" s="50"/>
      <c r="J168" s="50"/>
      <c r="K168" s="50"/>
      <c r="L168" s="50"/>
      <c r="M168" s="50"/>
      <c r="N168" s="50"/>
      <c r="O168" s="50"/>
      <c r="P168" s="50"/>
      <c r="Q168" s="39"/>
      <c r="R168" s="39"/>
      <c r="S168" s="39"/>
      <c r="T168" s="39"/>
      <c r="U168" s="39"/>
      <c r="V168" s="39"/>
    </row>
    <row r="169" spans="1:22" ht="17.399999999999999" x14ac:dyDescent="0.3">
      <c r="A169" s="85"/>
      <c r="B169" s="18"/>
      <c r="I169" s="109" t="s">
        <v>134</v>
      </c>
      <c r="J169" s="109"/>
      <c r="K169" s="109"/>
      <c r="L169" s="109"/>
      <c r="M169" s="109" t="s">
        <v>135</v>
      </c>
      <c r="N169" s="110"/>
      <c r="O169" s="110"/>
      <c r="P169" s="110"/>
      <c r="Q169" s="53"/>
      <c r="R169" s="53"/>
      <c r="S169" s="53"/>
      <c r="T169" s="53"/>
      <c r="U169" s="53"/>
      <c r="V169" s="53"/>
    </row>
    <row r="170" spans="1:22" ht="17.399999999999999" x14ac:dyDescent="0.3">
      <c r="A170" s="85"/>
      <c r="B170" s="18"/>
      <c r="I170" s="111" t="s">
        <v>136</v>
      </c>
      <c r="J170" s="111" t="s">
        <v>137</v>
      </c>
      <c r="K170" s="111" t="s">
        <v>138</v>
      </c>
      <c r="L170" s="111" t="s">
        <v>139</v>
      </c>
      <c r="M170" s="111" t="s">
        <v>140</v>
      </c>
      <c r="N170" s="111" t="s">
        <v>141</v>
      </c>
      <c r="O170" s="111" t="s">
        <v>142</v>
      </c>
      <c r="P170" s="111" t="s">
        <v>143</v>
      </c>
      <c r="Q170" s="53"/>
      <c r="R170" s="53"/>
      <c r="S170" s="53"/>
      <c r="T170" s="53"/>
      <c r="U170" s="53"/>
      <c r="V170" s="53"/>
    </row>
    <row r="171" spans="1:22" ht="17.399999999999999" x14ac:dyDescent="0.3">
      <c r="A171" s="85"/>
      <c r="B171" s="18"/>
      <c r="I171" s="111"/>
      <c r="J171" s="111"/>
      <c r="K171" s="111"/>
      <c r="L171" s="111"/>
      <c r="M171" s="111"/>
      <c r="N171" s="111"/>
      <c r="O171" s="111"/>
      <c r="P171" s="111"/>
      <c r="Q171" s="53"/>
      <c r="R171" s="53"/>
      <c r="S171" s="53"/>
      <c r="T171" s="53"/>
      <c r="U171" s="53"/>
      <c r="V171" s="53"/>
    </row>
    <row r="172" spans="1:22" ht="17.399999999999999" x14ac:dyDescent="0.3">
      <c r="I172" s="111"/>
      <c r="J172" s="111"/>
      <c r="K172" s="111"/>
      <c r="L172" s="111"/>
      <c r="M172" s="111"/>
      <c r="N172" s="111"/>
      <c r="O172" s="111"/>
      <c r="P172" s="111"/>
      <c r="Q172" s="53"/>
      <c r="R172" s="53"/>
      <c r="S172" s="53"/>
      <c r="T172" s="53"/>
      <c r="U172" s="53"/>
      <c r="V172" s="53"/>
    </row>
    <row r="173" spans="1:22" ht="21" x14ac:dyDescent="0.4">
      <c r="I173" s="108">
        <v>0.03</v>
      </c>
      <c r="J173" s="108">
        <v>2.16</v>
      </c>
      <c r="K173" s="108"/>
      <c r="L173" s="108"/>
      <c r="M173" s="108">
        <v>0.56000000000000005</v>
      </c>
      <c r="N173" s="108">
        <v>1.92</v>
      </c>
      <c r="O173" s="108">
        <v>2.7</v>
      </c>
      <c r="P173" s="108">
        <v>0.8</v>
      </c>
      <c r="Q173" s="53"/>
      <c r="R173" s="53"/>
      <c r="S173" s="53"/>
      <c r="T173" s="53"/>
      <c r="U173" s="53"/>
      <c r="V173" s="53"/>
    </row>
    <row r="174" spans="1:22" ht="21" x14ac:dyDescent="0.4">
      <c r="I174" s="108">
        <v>3.17</v>
      </c>
      <c r="J174" s="108">
        <v>13.1</v>
      </c>
      <c r="K174" s="108">
        <v>13.1</v>
      </c>
      <c r="L174" s="108">
        <v>0.25</v>
      </c>
      <c r="M174" s="108">
        <v>7.5</v>
      </c>
      <c r="N174" s="108">
        <v>59.7</v>
      </c>
      <c r="O174" s="108">
        <v>4.25</v>
      </c>
      <c r="P174" s="108">
        <v>1.25</v>
      </c>
      <c r="Q174" s="53"/>
      <c r="R174" s="53"/>
      <c r="S174" s="53"/>
      <c r="T174" s="53"/>
      <c r="U174" s="53"/>
      <c r="V174" s="53"/>
    </row>
    <row r="175" spans="1:22" ht="21" x14ac:dyDescent="0.4">
      <c r="I175" s="108"/>
      <c r="J175" s="108">
        <v>1.8</v>
      </c>
      <c r="K175" s="108">
        <v>0.6</v>
      </c>
      <c r="L175" s="108">
        <v>1.5</v>
      </c>
      <c r="M175" s="108">
        <v>12</v>
      </c>
      <c r="N175" s="108">
        <v>34.5</v>
      </c>
      <c r="O175" s="108">
        <v>49.5</v>
      </c>
      <c r="P175" s="108">
        <v>4.2</v>
      </c>
      <c r="Q175" s="53"/>
      <c r="R175" s="53"/>
      <c r="S175" s="53"/>
      <c r="T175" s="53"/>
      <c r="U175" s="53"/>
      <c r="V175" s="53"/>
    </row>
    <row r="176" spans="1:22" ht="21" x14ac:dyDescent="0.4">
      <c r="I176" s="108">
        <v>0.05</v>
      </c>
      <c r="J176" s="108">
        <v>8.75</v>
      </c>
      <c r="K176" s="108">
        <v>0.14000000000000001</v>
      </c>
      <c r="L176" s="108">
        <v>0.9</v>
      </c>
      <c r="M176" s="108">
        <v>0.8</v>
      </c>
      <c r="N176" s="108">
        <v>36</v>
      </c>
      <c r="O176" s="108">
        <v>24</v>
      </c>
      <c r="P176" s="108">
        <v>1.5</v>
      </c>
      <c r="Q176" s="53"/>
      <c r="R176" s="53"/>
      <c r="S176" s="53"/>
      <c r="T176" s="53"/>
      <c r="U176" s="53"/>
      <c r="V176" s="53"/>
    </row>
    <row r="177" spans="9:22" ht="21" x14ac:dyDescent="0.4">
      <c r="I177" s="108">
        <v>0.02</v>
      </c>
      <c r="J177" s="108">
        <v>4</v>
      </c>
      <c r="K177" s="108">
        <v>0</v>
      </c>
      <c r="L177" s="108">
        <v>0</v>
      </c>
      <c r="M177" s="108">
        <v>14</v>
      </c>
      <c r="N177" s="108">
        <v>14</v>
      </c>
      <c r="O177" s="108">
        <v>9.6</v>
      </c>
      <c r="P177" s="108">
        <v>2.8</v>
      </c>
      <c r="Q177" s="53"/>
      <c r="R177" s="53"/>
      <c r="S177" s="53"/>
      <c r="T177" s="53"/>
      <c r="U177" s="53"/>
      <c r="V177" s="53"/>
    </row>
    <row r="178" spans="9:22" ht="21" x14ac:dyDescent="0.4">
      <c r="I178" s="108">
        <v>0.03</v>
      </c>
      <c r="J178" s="108"/>
      <c r="K178" s="108"/>
      <c r="L178" s="108">
        <v>0.51</v>
      </c>
      <c r="M178" s="108">
        <v>5</v>
      </c>
      <c r="N178" s="108">
        <v>16</v>
      </c>
      <c r="O178" s="108">
        <v>3</v>
      </c>
      <c r="P178" s="108">
        <v>0.3</v>
      </c>
      <c r="Q178" s="53"/>
      <c r="R178" s="53"/>
      <c r="S178" s="53"/>
      <c r="T178" s="53"/>
      <c r="U178" s="53"/>
      <c r="V178" s="53"/>
    </row>
    <row r="179" spans="9:22" ht="21" x14ac:dyDescent="0.4">
      <c r="I179" s="108">
        <f t="shared" ref="I179:P179" si="11">SUM(I172:I178)</f>
        <v>3.2999999999999994</v>
      </c>
      <c r="J179" s="108">
        <f t="shared" si="11"/>
        <v>29.81</v>
      </c>
      <c r="K179" s="108">
        <f t="shared" si="11"/>
        <v>13.84</v>
      </c>
      <c r="L179" s="108">
        <f t="shared" si="11"/>
        <v>3.16</v>
      </c>
      <c r="M179" s="108">
        <f t="shared" si="11"/>
        <v>39.86</v>
      </c>
      <c r="N179" s="108">
        <f t="shared" si="11"/>
        <v>162.12</v>
      </c>
      <c r="O179" s="108">
        <f t="shared" si="11"/>
        <v>93.05</v>
      </c>
      <c r="P179" s="108">
        <f t="shared" si="11"/>
        <v>10.850000000000001</v>
      </c>
      <c r="Q179" s="53"/>
      <c r="R179" s="53"/>
      <c r="S179" s="53"/>
      <c r="T179" s="53"/>
      <c r="U179" s="53"/>
      <c r="V179" s="53"/>
    </row>
    <row r="180" spans="9:22" ht="17.399999999999999" x14ac:dyDescent="0.3">
      <c r="I180" s="111"/>
      <c r="J180" s="111"/>
      <c r="K180" s="111"/>
      <c r="L180" s="111"/>
      <c r="M180" s="111"/>
      <c r="N180" s="111"/>
      <c r="O180" s="111"/>
      <c r="P180" s="111"/>
      <c r="Q180" s="53"/>
      <c r="R180" s="53"/>
      <c r="S180" s="53"/>
      <c r="T180" s="53"/>
      <c r="U180" s="53"/>
      <c r="V180" s="53"/>
    </row>
    <row r="181" spans="9:22" x14ac:dyDescent="0.3">
      <c r="I181" s="116"/>
      <c r="J181" s="116"/>
      <c r="K181" s="116"/>
      <c r="L181" s="116"/>
      <c r="M181" s="116"/>
      <c r="N181" s="117"/>
      <c r="O181" s="117"/>
      <c r="P181" s="117"/>
      <c r="Q181" s="53"/>
      <c r="R181" s="53"/>
      <c r="S181" s="53"/>
      <c r="T181" s="53"/>
      <c r="U181" s="53"/>
      <c r="V181" s="53"/>
    </row>
    <row r="182" spans="9:22" x14ac:dyDescent="0.3">
      <c r="N182" s="97"/>
      <c r="O182" s="97"/>
      <c r="P182" s="97"/>
      <c r="Q182" s="97"/>
      <c r="R182" s="97"/>
      <c r="S182" s="97"/>
    </row>
    <row r="183" spans="9:22" x14ac:dyDescent="0.3">
      <c r="N183" s="86"/>
      <c r="O183" s="86"/>
      <c r="P183" s="86"/>
      <c r="Q183" s="86"/>
      <c r="R183" s="86"/>
      <c r="S183" s="86"/>
    </row>
    <row r="184" spans="9:22" x14ac:dyDescent="0.3">
      <c r="N184" s="86"/>
      <c r="O184" s="86"/>
      <c r="P184" s="86"/>
      <c r="Q184" s="86"/>
      <c r="R184" s="86"/>
      <c r="S184" s="86"/>
    </row>
    <row r="185" spans="9:22" x14ac:dyDescent="0.3">
      <c r="N185" s="86"/>
      <c r="O185" s="86"/>
      <c r="P185" s="86"/>
      <c r="Q185" s="86"/>
      <c r="R185" s="86"/>
      <c r="S185" s="86"/>
    </row>
    <row r="186" spans="9:22" x14ac:dyDescent="0.3">
      <c r="N186" s="86"/>
      <c r="O186" s="86"/>
      <c r="P186" s="86"/>
      <c r="Q186" s="86"/>
      <c r="R186" s="86"/>
      <c r="S186" s="86"/>
    </row>
    <row r="187" spans="9:22" x14ac:dyDescent="0.3">
      <c r="N187" s="86"/>
      <c r="O187" s="86"/>
      <c r="P187" s="86"/>
      <c r="Q187" s="86"/>
      <c r="R187" s="86"/>
      <c r="S187" s="86"/>
    </row>
    <row r="188" spans="9:22" x14ac:dyDescent="0.3">
      <c r="N188" s="86"/>
      <c r="O188" s="86"/>
      <c r="P188" s="86"/>
      <c r="Q188" s="86"/>
      <c r="R188" s="86"/>
      <c r="S188" s="86"/>
    </row>
    <row r="189" spans="9:22" x14ac:dyDescent="0.3">
      <c r="N189" s="86"/>
      <c r="O189" s="86"/>
      <c r="P189" s="86"/>
      <c r="Q189" s="86"/>
      <c r="R189" s="86"/>
      <c r="S189" s="86"/>
    </row>
    <row r="190" spans="9:22" x14ac:dyDescent="0.3">
      <c r="N190" s="86"/>
      <c r="O190" s="86"/>
      <c r="P190" s="86"/>
      <c r="Q190" s="86"/>
      <c r="R190" s="86"/>
      <c r="S190" s="86"/>
    </row>
    <row r="191" spans="9:22" x14ac:dyDescent="0.3">
      <c r="N191" s="86"/>
      <c r="O191" s="86"/>
      <c r="P191" s="86"/>
      <c r="Q191" s="86"/>
      <c r="R191" s="86"/>
      <c r="S191" s="86"/>
    </row>
    <row r="192" spans="9:22" x14ac:dyDescent="0.3">
      <c r="N192" s="86"/>
      <c r="O192" s="86"/>
      <c r="P192" s="86"/>
      <c r="Q192" s="86"/>
      <c r="R192" s="86"/>
      <c r="S192" s="86"/>
    </row>
    <row r="193" spans="14:19" x14ac:dyDescent="0.3">
      <c r="N193" s="86"/>
      <c r="O193" s="86"/>
      <c r="P193" s="86"/>
      <c r="Q193" s="86"/>
      <c r="R193" s="86"/>
      <c r="S193" s="86"/>
    </row>
    <row r="194" spans="14:19" x14ac:dyDescent="0.3">
      <c r="N194" s="86"/>
      <c r="O194" s="86"/>
      <c r="P194" s="86"/>
      <c r="Q194" s="86"/>
      <c r="R194" s="86"/>
      <c r="S194" s="86"/>
    </row>
    <row r="195" spans="14:19" x14ac:dyDescent="0.3">
      <c r="N195" s="86"/>
      <c r="O195" s="86"/>
      <c r="P195" s="86"/>
      <c r="Q195" s="86"/>
      <c r="R195" s="86"/>
      <c r="S195" s="86"/>
    </row>
    <row r="196" spans="14:19" x14ac:dyDescent="0.3">
      <c r="N196" s="86"/>
      <c r="O196" s="86"/>
      <c r="P196" s="86"/>
      <c r="Q196" s="86"/>
      <c r="R196" s="86"/>
      <c r="S196" s="86"/>
    </row>
    <row r="197" spans="14:19" x14ac:dyDescent="0.3">
      <c r="N197" s="86"/>
      <c r="O197" s="86"/>
      <c r="P197" s="86"/>
      <c r="Q197" s="86"/>
      <c r="R197" s="86"/>
      <c r="S197" s="86"/>
    </row>
    <row r="198" spans="14:19" x14ac:dyDescent="0.3">
      <c r="N198" s="86"/>
      <c r="O198" s="86"/>
      <c r="P198" s="86"/>
      <c r="Q198" s="86"/>
      <c r="R198" s="86"/>
      <c r="S198" s="86"/>
    </row>
    <row r="199" spans="14:19" x14ac:dyDescent="0.3">
      <c r="N199" s="86"/>
      <c r="O199" s="86"/>
      <c r="P199" s="86"/>
      <c r="Q199" s="86"/>
      <c r="R199" s="86"/>
      <c r="S199" s="86"/>
    </row>
    <row r="200" spans="14:19" x14ac:dyDescent="0.3">
      <c r="N200" s="86"/>
      <c r="O200" s="86"/>
      <c r="P200" s="86"/>
      <c r="Q200" s="86"/>
      <c r="R200" s="86"/>
      <c r="S200" s="86"/>
    </row>
    <row r="201" spans="14:19" x14ac:dyDescent="0.3">
      <c r="N201" s="86"/>
      <c r="O201" s="86"/>
      <c r="P201" s="86"/>
      <c r="Q201" s="86"/>
      <c r="R201" s="86"/>
      <c r="S201" s="86"/>
    </row>
    <row r="202" spans="14:19" x14ac:dyDescent="0.3">
      <c r="N202" s="86"/>
      <c r="O202" s="86"/>
      <c r="P202" s="86"/>
      <c r="Q202" s="86"/>
      <c r="R202" s="86"/>
      <c r="S202" s="86"/>
    </row>
    <row r="203" spans="14:19" x14ac:dyDescent="0.3">
      <c r="N203" s="86"/>
      <c r="O203" s="86"/>
      <c r="P203" s="86"/>
      <c r="Q203" s="86"/>
      <c r="R203" s="86"/>
      <c r="S203" s="86"/>
    </row>
    <row r="204" spans="14:19" x14ac:dyDescent="0.3">
      <c r="N204" s="86"/>
      <c r="O204" s="86"/>
      <c r="P204" s="86"/>
      <c r="Q204" s="86"/>
      <c r="R204" s="86"/>
      <c r="S204" s="86"/>
    </row>
    <row r="205" spans="14:19" x14ac:dyDescent="0.3">
      <c r="N205" s="86"/>
      <c r="O205" s="86"/>
      <c r="P205" s="86"/>
      <c r="Q205" s="86"/>
      <c r="R205" s="86"/>
      <c r="S205" s="86"/>
    </row>
    <row r="206" spans="14:19" x14ac:dyDescent="0.3">
      <c r="N206" s="86"/>
      <c r="O206" s="86"/>
      <c r="P206" s="86"/>
      <c r="Q206" s="86"/>
      <c r="R206" s="86"/>
      <c r="S206" s="86"/>
    </row>
  </sheetData>
  <mergeCells count="31">
    <mergeCell ref="E125:G125"/>
    <mergeCell ref="C102:H102"/>
    <mergeCell ref="E103:G103"/>
    <mergeCell ref="C113:H113"/>
    <mergeCell ref="E114:G114"/>
    <mergeCell ref="C124:H124"/>
    <mergeCell ref="E80:G80"/>
    <mergeCell ref="C90:H90"/>
    <mergeCell ref="E91:G91"/>
    <mergeCell ref="S67:U67"/>
    <mergeCell ref="C79:H79"/>
    <mergeCell ref="E67:G67"/>
    <mergeCell ref="Q66:V66"/>
    <mergeCell ref="C44:H44"/>
    <mergeCell ref="E56:G56"/>
    <mergeCell ref="C66:H66"/>
    <mergeCell ref="C55:H55"/>
    <mergeCell ref="E45:G45"/>
    <mergeCell ref="Q44:V44"/>
    <mergeCell ref="S45:U45"/>
    <mergeCell ref="Q55:V55"/>
    <mergeCell ref="C21:H21"/>
    <mergeCell ref="E22:G22"/>
    <mergeCell ref="C32:H32"/>
    <mergeCell ref="E33:G33"/>
    <mergeCell ref="S56:U56"/>
    <mergeCell ref="S41:U41"/>
    <mergeCell ref="Q21:V21"/>
    <mergeCell ref="S22:U22"/>
    <mergeCell ref="Q32:V32"/>
    <mergeCell ref="Q40:V40"/>
  </mergeCells>
  <phoneticPr fontId="0" type="noConversion"/>
  <pageMargins left="0.7" right="0.7" top="0.75" bottom="0.75" header="0.3" footer="0.3"/>
  <pageSetup paperSize="9" scale="36" orientation="landscape" r:id="rId1"/>
  <rowBreaks count="5" manualBreakCount="5">
    <brk id="31" max="16383" man="1"/>
    <brk id="54" max="16383" man="1"/>
    <brk id="78" max="16383" man="1"/>
    <brk id="101" max="16383" man="1"/>
    <brk id="123" max="16383" man="1"/>
  </rowBreaks>
  <colBreaks count="2" manualBreakCount="2">
    <brk id="14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2020-09-14T09:09:11Z</cp:lastPrinted>
  <dcterms:created xsi:type="dcterms:W3CDTF">2020-06-17T11:27:54Z</dcterms:created>
  <dcterms:modified xsi:type="dcterms:W3CDTF">2020-09-14T13:09:42Z</dcterms:modified>
</cp:coreProperties>
</file>